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401" windowWidth="14400" windowHeight="11640" tabRatio="599" firstSheet="2" activeTab="2"/>
  </bookViews>
  <sheets>
    <sheet name="Alkukilpailu" sheetId="1" state="hidden" r:id="rId1"/>
    <sheet name="Muunnos" sheetId="2" state="hidden" r:id="rId2"/>
    <sheet name="Alkukilpailu pojat" sheetId="3" r:id="rId3"/>
    <sheet name="Alkukilpailu tytöt" sheetId="4" r:id="rId4"/>
    <sheet name="Loppukilpailu pojat" sheetId="5" r:id="rId5"/>
    <sheet name="Loppukilpailu tytöt" sheetId="6" r:id="rId6"/>
    <sheet name="Pudotuspelit" sheetId="7" r:id="rId7"/>
    <sheet name="Osak. tulokset pojat vanhempi" sheetId="8" r:id="rId8"/>
    <sheet name="Osak. tulokset pojat nuorempi" sheetId="9" r:id="rId9"/>
    <sheet name="Osak. tulokset mini pojat" sheetId="10" r:id="rId10"/>
    <sheet name="Osak. tulokset tytöt vanhempi" sheetId="11" r:id="rId11"/>
    <sheet name="Osak. tulokset tytöt nuorempi" sheetId="12" r:id="rId12"/>
    <sheet name="Osak. tulokset mini tytöt" sheetId="13" r:id="rId13"/>
    <sheet name="Asetukset" sheetId="14" state="hidden" r:id="rId14"/>
  </sheets>
  <externalReferences>
    <externalReference r:id="rId17"/>
  </externalReferences>
  <definedNames>
    <definedName name="Erä">'Alkukilpailu'!$AA$1</definedName>
    <definedName name="finaalin_sarjat">'Asetukset'!$B$22</definedName>
    <definedName name="head_1">'Asetukset'!$B$5</definedName>
    <definedName name="head_2">'Asetukset'!$B$6</definedName>
    <definedName name="head_3">'Asetukset'!$B$7</definedName>
    <definedName name="head_3_k_p">'Asetukset'!$B$9</definedName>
    <definedName name="head_3_k_t">'Asetukset'!$B$8</definedName>
    <definedName name="head_3_l_p">'Asetukset'!$B$11</definedName>
    <definedName name="head_3_l_t">'Asetukset'!$B$10</definedName>
    <definedName name="head_3_p_p">'Asetukset'!$B$13</definedName>
    <definedName name="head_3_p_t">'Asetukset'!$B$12</definedName>
    <definedName name="head_3_y_mp">'Asetukset'!$B$18</definedName>
    <definedName name="head_3_y_mt">'Asetukset'!$B$19</definedName>
    <definedName name="head_3_y_pn">'Asetukset'!$B$15</definedName>
    <definedName name="head_3_y_pv">'Asetukset'!$B$14</definedName>
    <definedName name="head_3_y_t">'Asetukset'!$B$17</definedName>
    <definedName name="head_3_y_tn">'Asetukset'!$B$17</definedName>
    <definedName name="head_3_y_tv">'Asetukset'!$B$16</definedName>
    <definedName name="ikaraja">'Asetukset'!$B$20</definedName>
    <definedName name="miniraja">'Asetukset'!$B$21</definedName>
    <definedName name="pistea">'Asetukset'!$L$3</definedName>
    <definedName name="poika_fin">'Asetukset'!$B$2</definedName>
    <definedName name="_xlnm.Print_Area" localSheetId="0">'Alkukilpailu'!$A$4:$W$22</definedName>
    <definedName name="_xlnm.Print_Area" localSheetId="2">'Alkukilpailu pojat'!$A$1:$X$74</definedName>
    <definedName name="_xlnm.Print_Area" localSheetId="3">'Alkukilpailu tytöt'!$A$1:$W$31</definedName>
    <definedName name="_xlnm.Print_Area" localSheetId="4">'Loppukilpailu pojat'!$A$4:$U$20</definedName>
    <definedName name="_xlnm.Print_Area" localSheetId="5">'Loppukilpailu tytöt'!$A$4:$U$20</definedName>
    <definedName name="_xlnm.Print_Area" localSheetId="9">'Osak. tulokset mini pojat'!$A$1:$O$19</definedName>
    <definedName name="_xlnm.Print_Area" localSheetId="12">'Osak. tulokset mini tytöt'!$A$1:$O$10</definedName>
    <definedName name="_xlnm.Print_Area" localSheetId="8">'Osak. tulokset pojat nuorempi'!$A$1:$O$33</definedName>
    <definedName name="_xlnm.Print_Area" localSheetId="7">'Osak. tulokset pojat vanhempi'!$A$1:$O$29</definedName>
    <definedName name="_xlnm.Print_Area" localSheetId="11">'Osak. tulokset tytöt nuorempi'!$A$1:$O$12</definedName>
    <definedName name="_xlnm.Print_Area" localSheetId="10">'Osak. tulokset tytöt vanhempi'!$A$1:$O$12</definedName>
    <definedName name="_xlnm.Print_Area" localSheetId="6">'Pudotuspelit'!$A$1:$N$64</definedName>
    <definedName name="_xlnm.Print_Titles" localSheetId="0">'Alkukilpailu'!$4:$4</definedName>
    <definedName name="_xlnm.Print_Titles" localSheetId="7">'Osak. tulokset pojat vanhempi'!$1:$1</definedName>
    <definedName name="tytto_fin">'Asetukset'!$B$3</definedName>
  </definedNames>
  <calcPr fullCalcOnLoad="1"/>
</workbook>
</file>

<file path=xl/sharedStrings.xml><?xml version="1.0" encoding="utf-8"?>
<sst xmlns="http://schemas.openxmlformats.org/spreadsheetml/2006/main" count="1979" uniqueCount="444">
  <si>
    <t>sij.</t>
  </si>
  <si>
    <t>nimi</t>
  </si>
  <si>
    <t>liitto</t>
  </si>
  <si>
    <t>tulos</t>
  </si>
  <si>
    <t>tas.</t>
  </si>
  <si>
    <t>yht.p.</t>
  </si>
  <si>
    <t>ka.</t>
  </si>
  <si>
    <t>1.</t>
  </si>
  <si>
    <t>2.</t>
  </si>
  <si>
    <t>3.</t>
  </si>
  <si>
    <t>4.</t>
  </si>
  <si>
    <t>seura</t>
  </si>
  <si>
    <t>P/T</t>
  </si>
  <si>
    <t>s.vuosi</t>
  </si>
  <si>
    <t>1. sarja</t>
  </si>
  <si>
    <t>2. sarja</t>
  </si>
  <si>
    <t>3. sarja</t>
  </si>
  <si>
    <t>4. sarja</t>
  </si>
  <si>
    <t>5. sarja</t>
  </si>
  <si>
    <t>6. sarja</t>
  </si>
  <si>
    <t>Loppuottelu</t>
  </si>
  <si>
    <t>Lopullinen järjestys</t>
  </si>
  <si>
    <t>6 srj.</t>
  </si>
  <si>
    <t>5 srj.</t>
  </si>
  <si>
    <t>Junnu-Tour pisteet</t>
  </si>
  <si>
    <t>Bonus</t>
  </si>
  <si>
    <t xml:space="preserve"> </t>
  </si>
  <si>
    <t>X</t>
  </si>
  <si>
    <t>MR</t>
  </si>
  <si>
    <t>Erä</t>
  </si>
  <si>
    <t>SKL no.</t>
  </si>
  <si>
    <t>ERÄ</t>
  </si>
  <si>
    <t>Välierät</t>
  </si>
  <si>
    <t>h1</t>
  </si>
  <si>
    <t>h2</t>
  </si>
  <si>
    <t>h3</t>
  </si>
  <si>
    <t>h4</t>
  </si>
  <si>
    <t>s.</t>
  </si>
  <si>
    <t>pudotusp.</t>
  </si>
  <si>
    <t>Tas./s</t>
  </si>
  <si>
    <t xml:space="preserve">Arvonnassa keilapallon voitti :  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</si>
  <si>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</si>
  <si>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</si>
  <si>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</si>
  <si>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</si>
  <si>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</si>
  <si>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</si>
  <si>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</si>
  <si>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</si>
  <si>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</si>
  <si>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</si>
  <si>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</si>
  <si>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</si>
  <si>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</si>
  <si>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</si>
  <si>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</si>
  <si>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</si>
  <si>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poika finalististit</t>
  </si>
  <si>
    <t>tyttö finalistit</t>
  </si>
  <si>
    <t>head_1</t>
  </si>
  <si>
    <t>head_2</t>
  </si>
  <si>
    <t>head_3</t>
  </si>
  <si>
    <t>head_3_k_p</t>
  </si>
  <si>
    <t>head_3_l_p</t>
  </si>
  <si>
    <t>head_3_k_t</t>
  </si>
  <si>
    <t>head_3_l_t</t>
  </si>
  <si>
    <t>head_3_p_p</t>
  </si>
  <si>
    <t>head_3_p_t</t>
  </si>
  <si>
    <t>head_3_y_pn</t>
  </si>
  <si>
    <t>head_3_y_pv</t>
  </si>
  <si>
    <t>tuloksella</t>
  </si>
  <si>
    <t>Loppukilpailu 5s. (am.), Tytöt</t>
  </si>
  <si>
    <t>Loppukilpailu 5s. (am.), Pojat</t>
  </si>
  <si>
    <t>SKL</t>
  </si>
  <si>
    <t>ikaraja</t>
  </si>
  <si>
    <t>miniraja</t>
  </si>
  <si>
    <t>head_3_y_mt</t>
  </si>
  <si>
    <t>head_3_y_mp</t>
  </si>
  <si>
    <t>head_3_y_tv</t>
  </si>
  <si>
    <t>head_3_y_tn</t>
  </si>
  <si>
    <t>rata</t>
  </si>
  <si>
    <t>osa1</t>
  </si>
  <si>
    <t>osa2</t>
  </si>
  <si>
    <t>osa3</t>
  </si>
  <si>
    <t>osa4</t>
  </si>
  <si>
    <t>osa5</t>
  </si>
  <si>
    <t>osa6</t>
  </si>
  <si>
    <t>kpl</t>
  </si>
  <si>
    <t>erä</t>
  </si>
  <si>
    <t>P</t>
  </si>
  <si>
    <t>yht</t>
  </si>
  <si>
    <t>Tampere</t>
  </si>
  <si>
    <t>Kouvola</t>
  </si>
  <si>
    <t>SQB Bowlers</t>
  </si>
  <si>
    <t>Seinäjoki</t>
  </si>
  <si>
    <t>Kokkola</t>
  </si>
  <si>
    <t>15-001-047</t>
  </si>
  <si>
    <t>Simon Tissarinen</t>
  </si>
  <si>
    <t>CPS</t>
  </si>
  <si>
    <t>TKK</t>
  </si>
  <si>
    <t>03-094-350</t>
  </si>
  <si>
    <t>Atte Broms</t>
  </si>
  <si>
    <t>Varkaus</t>
  </si>
  <si>
    <t>Mainarit</t>
  </si>
  <si>
    <t>Jani Soukka</t>
  </si>
  <si>
    <t>70-006-015</t>
  </si>
  <si>
    <t>KaBow</t>
  </si>
  <si>
    <t>Kalajoki</t>
  </si>
  <si>
    <t>Tomi Sirkki</t>
  </si>
  <si>
    <t>Tuomas Lahtinen</t>
  </si>
  <si>
    <t>Oskari Salmivesi</t>
  </si>
  <si>
    <t>Ella Rantamäki</t>
  </si>
  <si>
    <t>Taru Heikku</t>
  </si>
  <si>
    <t>Tiina Heikku</t>
  </si>
  <si>
    <t>Ke-Ka-53</t>
  </si>
  <si>
    <t>Pori</t>
  </si>
  <si>
    <t>45-038-003</t>
  </si>
  <si>
    <t>Rauma</t>
  </si>
  <si>
    <t>45-005-082</t>
  </si>
  <si>
    <t>GH</t>
  </si>
  <si>
    <t>03-094-327</t>
  </si>
  <si>
    <t>Ydke</t>
  </si>
  <si>
    <t>Eurajoki</t>
  </si>
  <si>
    <t>21.</t>
  </si>
  <si>
    <t>Giants</t>
  </si>
  <si>
    <t>22.</t>
  </si>
  <si>
    <t>03-094-331</t>
  </si>
  <si>
    <t>23.</t>
  </si>
  <si>
    <t>68-003-068</t>
  </si>
  <si>
    <t>24.</t>
  </si>
  <si>
    <t>25.</t>
  </si>
  <si>
    <t>26.</t>
  </si>
  <si>
    <t>Cherry</t>
  </si>
  <si>
    <t>27.</t>
  </si>
  <si>
    <t>68-003-078</t>
  </si>
  <si>
    <t>28.</t>
  </si>
  <si>
    <t>29.</t>
  </si>
  <si>
    <t>30.</t>
  </si>
  <si>
    <t>Juvel-Team</t>
  </si>
  <si>
    <t>Hämeenlinna</t>
  </si>
  <si>
    <t>31.</t>
  </si>
  <si>
    <t>32.</t>
  </si>
  <si>
    <t>Panu Varis</t>
  </si>
  <si>
    <t>Nico Olsson</t>
  </si>
  <si>
    <t>Aapo Kantsila</t>
  </si>
  <si>
    <t>Sonja Remes</t>
  </si>
  <si>
    <t>Roni Leskinen</t>
  </si>
  <si>
    <t>Tea Mattila</t>
  </si>
  <si>
    <t>Bay</t>
  </si>
  <si>
    <t>Lahti</t>
  </si>
  <si>
    <t>72-011-028</t>
  </si>
  <si>
    <t>Ylä-Savo</t>
  </si>
  <si>
    <t>GB</t>
  </si>
  <si>
    <t>Helsinki</t>
  </si>
  <si>
    <t>TPS</t>
  </si>
  <si>
    <t>Turku</t>
  </si>
  <si>
    <t>34-003-486</t>
  </si>
  <si>
    <t>41-020-102</t>
  </si>
  <si>
    <t>Kos-Kei</t>
  </si>
  <si>
    <t>Äänekoski</t>
  </si>
  <si>
    <t>18-050-069</t>
  </si>
  <si>
    <t>Kolaus</t>
  </si>
  <si>
    <t>Kuopio</t>
  </si>
  <si>
    <t>Imatra</t>
  </si>
  <si>
    <t>04-062-206</t>
  </si>
  <si>
    <t>04-062-175</t>
  </si>
  <si>
    <t>Otso Kahila</t>
  </si>
  <si>
    <t>Joe's Gold</t>
  </si>
  <si>
    <t>Joensuu</t>
  </si>
  <si>
    <t>16-024-194</t>
  </si>
  <si>
    <t>Onni Riikonen</t>
  </si>
  <si>
    <t>Simo Uosukainen</t>
  </si>
  <si>
    <t>Rami Mukkula</t>
  </si>
  <si>
    <t>Nanna Salakka</t>
  </si>
  <si>
    <t>47-018-082</t>
  </si>
  <si>
    <t>10-035-139</t>
  </si>
  <si>
    <t>IKK</t>
  </si>
  <si>
    <t>17-001-207</t>
  </si>
  <si>
    <t>47-035-130</t>
  </si>
  <si>
    <t>WBT</t>
  </si>
  <si>
    <t>18-050-076</t>
  </si>
  <si>
    <t>Max Räsänen</t>
  </si>
  <si>
    <t>04-027-078</t>
  </si>
  <si>
    <t>Jesse Ahokas</t>
  </si>
  <si>
    <t>72-008-017</t>
  </si>
  <si>
    <t>Arttu Reinikainen</t>
  </si>
  <si>
    <t>41-001-022</t>
  </si>
  <si>
    <t>Niko Aleksi Paananen</t>
  </si>
  <si>
    <t>Pusa Roosa</t>
  </si>
  <si>
    <t>09-025-098</t>
  </si>
  <si>
    <t>Mila Nevalainen</t>
  </si>
  <si>
    <t>TuWe</t>
  </si>
  <si>
    <t>10-035-142</t>
  </si>
  <si>
    <t>Miko Hallikainen</t>
  </si>
  <si>
    <t>39-007-051</t>
  </si>
  <si>
    <t>Jaana Rapeli</t>
  </si>
  <si>
    <t>03-071-211</t>
  </si>
  <si>
    <t>Elli Koivisto</t>
  </si>
  <si>
    <t>10-035-159</t>
  </si>
  <si>
    <t>Roosa Pusa</t>
  </si>
  <si>
    <t>72-007-089</t>
  </si>
  <si>
    <t>Marjaana Hytönen</t>
  </si>
  <si>
    <t>01-080-413</t>
  </si>
  <si>
    <t>Anastasiy Fedorova</t>
  </si>
  <si>
    <t>02-088-237</t>
  </si>
  <si>
    <t>Oskari Reponen</t>
  </si>
  <si>
    <t>02-088-219</t>
  </si>
  <si>
    <t>Mikael Bianciardi</t>
  </si>
  <si>
    <t>02-088-236</t>
  </si>
  <si>
    <t>Joonas Reponen</t>
  </si>
  <si>
    <t>ParKe</t>
  </si>
  <si>
    <t>01-668-305</t>
  </si>
  <si>
    <t>Sebastian Ros</t>
  </si>
  <si>
    <t>Boltsi-72</t>
  </si>
  <si>
    <t>77-043-001</t>
  </si>
  <si>
    <t>Pinja Laukkanen</t>
  </si>
  <si>
    <t>04-062-185</t>
  </si>
  <si>
    <t>Santtu Nieminen</t>
  </si>
  <si>
    <t>Riikonen Onni</t>
  </si>
  <si>
    <t>Ice-Bowling</t>
  </si>
  <si>
    <t>46-020-367</t>
  </si>
  <si>
    <t>Niko Rasi</t>
  </si>
  <si>
    <t>Alfa B C</t>
  </si>
  <si>
    <t>Raisio</t>
  </si>
  <si>
    <t>03-098-090</t>
  </si>
  <si>
    <t>Jarno Lahti</t>
  </si>
  <si>
    <t>11-001-028</t>
  </si>
  <si>
    <t>Jami Salonen</t>
  </si>
  <si>
    <t>Jyväskylä</t>
  </si>
  <si>
    <t>16-024-166</t>
  </si>
  <si>
    <t>Senni Savikurki</t>
  </si>
  <si>
    <t>02-103-125</t>
  </si>
  <si>
    <t>Teea Mäkelä</t>
  </si>
  <si>
    <t>Slaikkarit</t>
  </si>
  <si>
    <t>46-020-421</t>
  </si>
  <si>
    <t>Eemeli Norkooli</t>
  </si>
  <si>
    <t>11-110-010</t>
  </si>
  <si>
    <t>Juho Kukkonen</t>
  </si>
  <si>
    <t>53-014-006</t>
  </si>
  <si>
    <t>Luukas Väänänen</t>
  </si>
  <si>
    <t>01-080-459</t>
  </si>
  <si>
    <t>Leevi Saikkala</t>
  </si>
  <si>
    <t>02-088-305</t>
  </si>
  <si>
    <t>Heta Toivonen</t>
  </si>
  <si>
    <t>Nasevat</t>
  </si>
  <si>
    <t>01-080-442</t>
  </si>
  <si>
    <t>Lars Knittler</t>
  </si>
  <si>
    <t>01-080-460</t>
  </si>
  <si>
    <t>Matias Shrader</t>
  </si>
  <si>
    <t>02-088-283</t>
  </si>
  <si>
    <t>Daniel Averine</t>
  </si>
  <si>
    <t>01-080-428</t>
  </si>
  <si>
    <t>Stella Lökfors</t>
  </si>
  <si>
    <t>70-001-057</t>
  </si>
  <si>
    <t>Miro Saari</t>
  </si>
  <si>
    <t>87-011-094</t>
  </si>
  <si>
    <t>Dmitrii Alimpiev</t>
  </si>
  <si>
    <t>01-080-465</t>
  </si>
  <si>
    <t>Jussi Laine</t>
  </si>
  <si>
    <t>pojat</t>
  </si>
  <si>
    <t>tytöt</t>
  </si>
  <si>
    <t>18 pist.</t>
  </si>
  <si>
    <t>25 pist.</t>
  </si>
  <si>
    <t>14pist.</t>
  </si>
  <si>
    <t>10 pist.</t>
  </si>
  <si>
    <t>8 pist.</t>
  </si>
  <si>
    <t>7 pist.</t>
  </si>
  <si>
    <t>5 pist.</t>
  </si>
  <si>
    <t>3 pist.</t>
  </si>
  <si>
    <t>2 pist.</t>
  </si>
  <si>
    <t>osakilpailut 1-5</t>
  </si>
  <si>
    <t>osakilpailu 6</t>
  </si>
  <si>
    <t>18 pist.</t>
  </si>
  <si>
    <t>12 pist.</t>
  </si>
  <si>
    <t>16 pist.</t>
  </si>
  <si>
    <t>14 pist.</t>
  </si>
  <si>
    <t>11 pist.</t>
  </si>
  <si>
    <t>6 pist.</t>
  </si>
  <si>
    <t>9 pist.</t>
  </si>
  <si>
    <t>8 pist.</t>
  </si>
  <si>
    <t>4 pist.</t>
  </si>
  <si>
    <t>3 pist.</t>
  </si>
  <si>
    <t>Alkukilpailun</t>
  </si>
  <si>
    <t xml:space="preserve"> yht.</t>
  </si>
  <si>
    <t>POJAT</t>
  </si>
  <si>
    <t>TYTÖT</t>
  </si>
  <si>
    <t>Välierästä</t>
  </si>
  <si>
    <t>roll off keilat</t>
  </si>
  <si>
    <t>Pudotuspelit</t>
  </si>
  <si>
    <t>finaalin_sarjat</t>
  </si>
  <si>
    <t>JUNNU TOUR 2018-2019</t>
  </si>
  <si>
    <t>Pojat 31.12.1998 ja aikaisemmin syntyneet</t>
  </si>
  <si>
    <t>Pojat 1.1.2002 ja myöhemmin syntyneet</t>
  </si>
  <si>
    <t>Tytöt 31.12.1998 ja aikaisemmin syntyneet</t>
  </si>
  <si>
    <t>Tytöt 1.1.2002 ja myöhemmin syntyneet</t>
  </si>
  <si>
    <t>1.1.2005 ja myöhemmin syntyneet pojat</t>
  </si>
  <si>
    <t>1.1.2005 ja myöhemmin syntyneet tytöt</t>
  </si>
  <si>
    <t>18-057-049</t>
  </si>
  <si>
    <t>Anni Haataja</t>
  </si>
  <si>
    <t>T</t>
  </si>
  <si>
    <t>70-002-049</t>
  </si>
  <si>
    <t>Riku Isopahkala</t>
  </si>
  <si>
    <t>Kalajoki BC</t>
  </si>
  <si>
    <t>30-004-889</t>
  </si>
  <si>
    <t>Santeri Viljanen</t>
  </si>
  <si>
    <t>18-057-057</t>
  </si>
  <si>
    <t>Kaisa Antikainen</t>
  </si>
  <si>
    <t>04-062-006</t>
  </si>
  <si>
    <t>Jesse Helminen</t>
  </si>
  <si>
    <t>46-020-440</t>
  </si>
  <si>
    <t>Jenna Nissi</t>
  </si>
  <si>
    <t>33.</t>
  </si>
  <si>
    <t>34.</t>
  </si>
  <si>
    <t>46-020-441</t>
  </si>
  <si>
    <t>Melina Vikström</t>
  </si>
  <si>
    <t>35.</t>
  </si>
  <si>
    <t>36.</t>
  </si>
  <si>
    <t>Ahokas Jesse</t>
  </si>
  <si>
    <t>Varis Panu</t>
  </si>
  <si>
    <t>Mukkula Rami</t>
  </si>
  <si>
    <t>Soukka Jani</t>
  </si>
  <si>
    <t>Mistral</t>
  </si>
  <si>
    <t>Loviisa</t>
  </si>
  <si>
    <t>All Stars</t>
  </si>
  <si>
    <t>JBC</t>
  </si>
  <si>
    <t>01-080-404</t>
  </si>
  <si>
    <t>Karo Hilokoski</t>
  </si>
  <si>
    <t>44-025-061</t>
  </si>
  <si>
    <t>Riku Kovanen</t>
  </si>
  <si>
    <t>Lo-Star</t>
  </si>
  <si>
    <t>18-057-061</t>
  </si>
  <si>
    <t>Larri Lamminpää</t>
  </si>
  <si>
    <t>03-094-286</t>
  </si>
  <si>
    <t>Lauri Kivioja</t>
  </si>
  <si>
    <t>10-035-154</t>
  </si>
  <si>
    <t>Veera Häkkinen</t>
  </si>
  <si>
    <t>29-012-018</t>
  </si>
  <si>
    <t>Aatu Tapanimäki</t>
  </si>
  <si>
    <t>Saturn</t>
  </si>
  <si>
    <t>Pietarsaari</t>
  </si>
  <si>
    <t>23-003-032</t>
  </si>
  <si>
    <t>Simon Susiluoto</t>
  </si>
  <si>
    <t>Valtti</t>
  </si>
  <si>
    <t>18-057-074</t>
  </si>
  <si>
    <t>Lenni Juutilainen</t>
  </si>
  <si>
    <t>29-012-020</t>
  </si>
  <si>
    <t>Niko Hillberg</t>
  </si>
  <si>
    <t>37.</t>
  </si>
  <si>
    <t>38.</t>
  </si>
  <si>
    <t>39.</t>
  </si>
  <si>
    <t>40.</t>
  </si>
  <si>
    <t>41.</t>
  </si>
  <si>
    <t>42.</t>
  </si>
  <si>
    <t>49-008-026</t>
  </si>
  <si>
    <t>Reetta Neuvonen</t>
  </si>
  <si>
    <t>SalKei</t>
  </si>
  <si>
    <t>Salo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</si>
  <si>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</si>
  <si>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</si>
  <si>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</si>
  <si>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</si>
  <si>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</si>
  <si>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</si>
  <si>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</si>
  <si>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</si>
  <si>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</si>
  <si>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</si>
  <si>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</si>
  <si>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</si>
  <si>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</si>
  <si>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</si>
  <si>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</si>
  <si>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</si>
  <si>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</si>
  <si>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</si>
  <si>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</si>
  <si>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</si>
  <si>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</si>
  <si>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</si>
  <si>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</si>
  <si>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</si>
  <si>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</si>
  <si>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</si>
  <si>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</si>
  <si>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</si>
  <si>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</si>
  <si>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</si>
  <si>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</si>
  <si>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</si>
  <si>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</si>
  <si>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</si>
  <si>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</si>
  <si>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</si>
  <si>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15-001-059</t>
  </si>
  <si>
    <t>Tomas Tissarinen</t>
  </si>
  <si>
    <t>79.</t>
  </si>
  <si>
    <t>80.</t>
  </si>
  <si>
    <t>81.</t>
  </si>
  <si>
    <t>82.</t>
  </si>
  <si>
    <t>Ball Master lahjakortti</t>
  </si>
  <si>
    <t>Ultimate Bowling - osakilpailu , 18.1.-20.1.2019 Rauman Keilahalli</t>
  </si>
  <si>
    <t>Kuuden sarjan karsinta (am.)</t>
  </si>
  <si>
    <t>Kuuden sarjan karsinta (am.), Tytöt</t>
  </si>
  <si>
    <t>Kuuden sarjan karsinta (am.), Pojat</t>
  </si>
  <si>
    <t>09-025-100</t>
  </si>
  <si>
    <t>Risto Kastinen</t>
  </si>
  <si>
    <t>02-088-231</t>
  </si>
  <si>
    <t>Jesse Fredrikson</t>
  </si>
  <si>
    <t>03-098-093</t>
  </si>
  <si>
    <t>Markus Lahti</t>
  </si>
  <si>
    <t>45-038-018</t>
  </si>
  <si>
    <t>Lassi Kaunonen</t>
  </si>
  <si>
    <t>04-062-116</t>
  </si>
  <si>
    <t>Piitu Viianen</t>
  </si>
  <si>
    <t>45-005-092</t>
  </si>
  <si>
    <t>Arttu Järvinen</t>
  </si>
  <si>
    <t>03-015-044</t>
  </si>
  <si>
    <t>Jenniina Järvilä</t>
  </si>
  <si>
    <t>45-005-091</t>
  </si>
  <si>
    <t>Jenna Järvinen</t>
  </si>
  <si>
    <t>02-088-190</t>
  </si>
  <si>
    <t>Peppi Konsteri</t>
  </si>
  <si>
    <t>02-103-135</t>
  </si>
  <si>
    <t>Lassi Aalto</t>
  </si>
  <si>
    <t>Remes Sonja</t>
  </si>
  <si>
    <t>Väänänen Luukas</t>
  </si>
  <si>
    <t>Salonen Jami</t>
  </si>
  <si>
    <t>Räsänen Max</t>
  </si>
  <si>
    <t>Alimpiev Dmitrii</t>
  </si>
  <si>
    <t>Saari Miro</t>
  </si>
  <si>
    <t>Saikkala Leevi</t>
  </si>
  <si>
    <t>Kukkonen Juho</t>
  </si>
  <si>
    <t>Hillberg Niko</t>
  </si>
  <si>
    <t>Salakka Nanna</t>
  </si>
  <si>
    <t>Laine Jussi</t>
  </si>
  <si>
    <t>Anastasia Fedorova</t>
  </si>
  <si>
    <t>Haataja Anni</t>
  </si>
  <si>
    <t>Tapaninmäki Aatu</t>
  </si>
  <si>
    <t>Mattila Tea</t>
  </si>
  <si>
    <t>Antikainen Kaisa</t>
  </si>
  <si>
    <t>Lamminpää Larri</t>
  </si>
  <si>
    <t>Häkkinen Veera</t>
  </si>
  <si>
    <t>03-094-412</t>
  </si>
  <si>
    <t>Riku Isopahkala Kalajoki BC Kalajoki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</si>
</sst>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&quot;Kyllä&quot;;&quot;Kyllä&quot;;&quot;Ei&quot;"/>
    <numFmt numFmtId="174" formatCode="&quot;Tosi&quot;;&quot;Tosi&quot;;&quot;Epätosi&quot;"/>
    <numFmt numFmtId="175" formatCode="&quot;Käytössä&quot;;&quot;Käytössä&quot;;&quot;Ei käytössä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"/>
    <numFmt numFmtId="181" formatCode="mm/dd/yyyy"/>
    <numFmt numFmtId="182" formatCode="[$€-2]\ #\ ##,000_);[Red]\([$€-2]\ #\ ##,000\)"/>
    <numFmt numFmtId="183" formatCode="d\.m\.yyyy"/>
    <numFmt numFmtId="184" formatCode="h\.mm\.\ "/>
  </numFmts>
  <fonts count="62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16"/>
      <name val="Arial"/>
      <family val="2"/>
    </font>
    <font>
      <sz val="11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u val="single"/>
      <sz val="11"/>
      <name val="Verdana"/>
      <family val="2"/>
    </font>
    <font>
      <u val="single"/>
      <sz val="10"/>
      <name val="Verdana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46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2" applyNumberFormat="0" applyAlignment="0" applyProtection="0"/>
    <xf numFmtId="0" fontId="49" fillId="0" borderId="3" applyNumberFormat="0" applyFill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1" borderId="2" applyNumberFormat="0" applyAlignment="0" applyProtection="0"/>
    <xf numFmtId="0" fontId="58" fillId="32" borderId="8" applyNumberFormat="0" applyAlignment="0" applyProtection="0"/>
    <xf numFmtId="0" fontId="59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vertical="center"/>
      <protection locked="0"/>
    </xf>
    <xf numFmtId="2" fontId="10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2" fontId="10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 locked="0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 applyProtection="1">
      <alignment horizontal="right"/>
      <protection locked="0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 applyProtection="1">
      <alignment horizontal="left" vertical="center"/>
      <protection locked="0"/>
    </xf>
    <xf numFmtId="2" fontId="10" fillId="0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2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1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2" fontId="1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49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2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1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2" fontId="3" fillId="0" borderId="0" xfId="0" applyNumberFormat="1" applyFont="1" applyAlignment="1" applyProtection="1">
      <alignment/>
      <protection/>
    </xf>
    <xf numFmtId="1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2" fontId="3" fillId="0" borderId="0" xfId="0" applyNumberFormat="1" applyFont="1" applyAlignment="1" applyProtection="1">
      <alignment horizontal="right"/>
      <protection/>
    </xf>
    <xf numFmtId="2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/>
      <protection locked="0"/>
    </xf>
    <xf numFmtId="2" fontId="2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1" fontId="1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2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2" fontId="2" fillId="0" borderId="0" xfId="0" applyNumberFormat="1" applyFont="1" applyAlignment="1" applyProtection="1">
      <alignment horizontal="left"/>
      <protection/>
    </xf>
    <xf numFmtId="2" fontId="3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2" fontId="5" fillId="0" borderId="0" xfId="0" applyNumberFormat="1" applyFont="1" applyAlignment="1" applyProtection="1">
      <alignment horizontal="left"/>
      <protection/>
    </xf>
    <xf numFmtId="1" fontId="3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 horizontal="left"/>
      <protection/>
    </xf>
    <xf numFmtId="1" fontId="2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right"/>
      <protection/>
    </xf>
    <xf numFmtId="0" fontId="12" fillId="0" borderId="0" xfId="0" applyFont="1" applyFill="1" applyAlignment="1" applyProtection="1">
      <alignment horizontal="right"/>
      <protection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Border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right"/>
      <protection locked="0"/>
    </xf>
    <xf numFmtId="1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wrapText="1"/>
      <protection/>
    </xf>
    <xf numFmtId="0" fontId="9" fillId="0" borderId="0" xfId="49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right"/>
      <protection locked="0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 applyProtection="1" quotePrefix="1">
      <alignment horizontal="left"/>
      <protection/>
    </xf>
    <xf numFmtId="0" fontId="0" fillId="0" borderId="0" xfId="0" applyAlignment="1" quotePrefix="1">
      <alignment horizontal="left"/>
    </xf>
    <xf numFmtId="0" fontId="3" fillId="0" borderId="0" xfId="0" applyFont="1" applyAlignment="1" quotePrefix="1">
      <alignment horizontal="left"/>
    </xf>
    <xf numFmtId="49" fontId="3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/>
    </xf>
    <xf numFmtId="0" fontId="61" fillId="0" borderId="0" xfId="0" applyFont="1" applyBorder="1" applyAlignment="1" applyProtection="1">
      <alignment horizontal="center"/>
      <protection/>
    </xf>
    <xf numFmtId="0" fontId="61" fillId="0" borderId="0" xfId="0" applyFont="1" applyAlignment="1" applyProtection="1">
      <alignment horizontal="center"/>
      <protection/>
    </xf>
    <xf numFmtId="2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 locked="0"/>
    </xf>
    <xf numFmtId="1" fontId="3" fillId="0" borderId="10" xfId="0" applyNumberFormat="1" applyFont="1" applyBorder="1" applyAlignment="1" applyProtection="1">
      <alignment horizontal="center"/>
      <protection/>
    </xf>
    <xf numFmtId="0" fontId="9" fillId="0" borderId="10" xfId="49" applyFont="1" applyBorder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Alignment="1" quotePrefix="1">
      <alignment horizontal="left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 locked="0"/>
    </xf>
    <xf numFmtId="0" fontId="61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1" fillId="0" borderId="0" xfId="0" applyFont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0" fillId="0" borderId="0" xfId="50" applyFont="1" applyAlignment="1">
      <alignment horizontal="left" vertical="top"/>
      <protection/>
    </xf>
    <xf numFmtId="0" fontId="0" fillId="0" borderId="0" xfId="0" applyFont="1" applyAlignment="1">
      <alignment/>
    </xf>
    <xf numFmtId="0" fontId="20" fillId="0" borderId="0" xfId="50" applyFont="1">
      <alignment vertical="top"/>
      <protection/>
    </xf>
    <xf numFmtId="0" fontId="20" fillId="0" borderId="0" xfId="50" applyFont="1" applyAlignment="1">
      <alignment horizontal="left" vertical="top"/>
      <protection/>
    </xf>
    <xf numFmtId="0" fontId="3" fillId="0" borderId="1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0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 wrapText="1"/>
      <protection/>
    </xf>
    <xf numFmtId="0" fontId="22" fillId="0" borderId="0" xfId="0" applyFont="1" applyAlignment="1" applyProtection="1">
      <alignment/>
      <protection locked="0"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1" fontId="3" fillId="0" borderId="10" xfId="0" applyNumberFormat="1" applyFont="1" applyBorder="1" applyAlignment="1" applyProtection="1">
      <alignment/>
      <protection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Normaali 2" xfId="49"/>
    <cellStyle name="Normaali 3" xfId="50"/>
    <cellStyle name="Otsikko" xfId="51"/>
    <cellStyle name="Otsikko 1" xfId="52"/>
    <cellStyle name="Otsikko 2" xfId="53"/>
    <cellStyle name="Otsikko 3" xfId="54"/>
    <cellStyle name="Otsikko 4" xfId="55"/>
    <cellStyle name="Percent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Currency [0]" xfId="63"/>
    <cellStyle name="Varoitusteksti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T_pelaa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laajat"/>
      <sheetName val="Tasoitukset"/>
      <sheetName val="Liitot"/>
      <sheetName val="Temppi"/>
      <sheetName val="Taul1"/>
      <sheetName val="Maajoukkueet"/>
    </sheetNames>
    <definedNames>
      <definedName name="hae"/>
      <definedName name="hae_pelaajat_conc_lisä"/>
      <definedName name="hae_pelaajat_salo_lisä"/>
      <definedName name="hae_pelaajat_sjoki_lisä"/>
      <definedName name="hae_pelaajat_stelt_lisä"/>
      <definedName name="hae_pelaajat_tali_eilisä"/>
      <definedName name="hae_pelaajat_tali_lisä"/>
      <definedName name="kierros_sorttaus"/>
      <definedName name="korjaa"/>
      <definedName name="loppu_sorttaus_p"/>
      <definedName name="loppu_sorttaus_t"/>
      <definedName name="poimi_loppukilp"/>
      <definedName name="poimi_ryhmät"/>
      <definedName name="poimi_yhteenveto2"/>
      <definedName name="pudotus_sorttaus_p"/>
      <definedName name="päivitä_headerit"/>
      <definedName name="päivitä_tulos_conc"/>
      <definedName name="päivitä_tulos_salo"/>
      <definedName name="päivitä_tulos_sjoki"/>
      <definedName name="päivitä_tulos_stelt"/>
      <definedName name="päivitä_tulos_stelt_fin"/>
      <definedName name="päivitä_tulos_tali"/>
      <definedName name="päivitä_tulos_tali_fin"/>
      <definedName name="päivitä_yp"/>
      <definedName name="resetoi_loppu_p"/>
      <definedName name="syöttö_sorttaus"/>
      <definedName name="syöttö_sorttaus_pj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>
    <pageSetUpPr fitToPage="1"/>
  </sheetPr>
  <dimension ref="A1:AH86"/>
  <sheetViews>
    <sheetView zoomScale="91" zoomScaleNormal="91" workbookViewId="0" topLeftCell="A1">
      <pane ySplit="4" topLeftCell="A20" activePane="bottomLeft" state="frozen"/>
      <selection pane="topLeft" activeCell="D6" sqref="D6"/>
      <selection pane="bottomLeft" activeCell="A2" sqref="A2:IV2"/>
    </sheetView>
  </sheetViews>
  <sheetFormatPr defaultColWidth="9.140625" defaultRowHeight="12.75"/>
  <cols>
    <col min="1" max="1" width="6.140625" style="34" customWidth="1"/>
    <col min="2" max="2" width="14.8515625" style="35" hidden="1" customWidth="1"/>
    <col min="3" max="3" width="26.28125" style="2" bestFit="1" customWidth="1"/>
    <col min="4" max="4" width="19.57421875" style="35" customWidth="1"/>
    <col min="5" max="5" width="15.00390625" style="35" customWidth="1"/>
    <col min="6" max="6" width="7.140625" style="36" customWidth="1"/>
    <col min="7" max="7" width="5.57421875" style="36" customWidth="1"/>
    <col min="8" max="8" width="7.57421875" style="44" customWidth="1"/>
    <col min="9" max="9" width="9.28125" style="37" customWidth="1"/>
    <col min="10" max="10" width="4.421875" style="75" customWidth="1"/>
    <col min="11" max="11" width="7.00390625" style="39" customWidth="1"/>
    <col min="12" max="12" width="10.00390625" style="38" customWidth="1"/>
    <col min="13" max="13" width="3.8515625" style="38" customWidth="1"/>
    <col min="14" max="14" width="3.421875" style="40" customWidth="1"/>
    <col min="15" max="17" width="8.140625" style="149" customWidth="1"/>
    <col min="18" max="18" width="8.00390625" style="149" customWidth="1"/>
    <col min="19" max="20" width="8.140625" style="149" customWidth="1"/>
    <col min="21" max="21" width="4.57421875" style="35" customWidth="1"/>
    <col min="22" max="22" width="5.8515625" style="41" customWidth="1"/>
    <col min="23" max="23" width="9.140625" style="41" customWidth="1"/>
    <col min="24" max="24" width="7.00390625" style="2" bestFit="1" customWidth="1"/>
    <col min="25" max="32" width="4.8515625" style="35" customWidth="1"/>
    <col min="33" max="33" width="8.140625" style="35" customWidth="1"/>
    <col min="34" max="16384" width="9.140625" style="35" customWidth="1"/>
  </cols>
  <sheetData>
    <row r="1" spans="1:27" s="2" customFormat="1" ht="14.25">
      <c r="A1" s="77"/>
      <c r="F1" s="28"/>
      <c r="G1" s="28"/>
      <c r="H1" s="163"/>
      <c r="I1" s="78"/>
      <c r="J1" s="38"/>
      <c r="K1" s="4"/>
      <c r="L1" s="75"/>
      <c r="M1" s="75"/>
      <c r="N1" s="23"/>
      <c r="O1" s="149"/>
      <c r="P1" s="149"/>
      <c r="Q1" s="149"/>
      <c r="R1" s="149"/>
      <c r="S1" s="149"/>
      <c r="T1" s="149"/>
      <c r="V1" s="76"/>
      <c r="W1" s="76"/>
      <c r="Z1" s="2" t="s">
        <v>31</v>
      </c>
      <c r="AA1" s="2">
        <v>5</v>
      </c>
    </row>
    <row r="2" spans="1:34" s="2" customFormat="1" ht="39.75" customHeight="1" hidden="1">
      <c r="A2" s="77"/>
      <c r="F2" s="28"/>
      <c r="G2" s="28"/>
      <c r="H2" s="163"/>
      <c r="I2" s="78"/>
      <c r="J2" s="38"/>
      <c r="K2" s="4"/>
      <c r="L2" s="75"/>
      <c r="M2" s="75"/>
      <c r="N2" s="23"/>
      <c r="O2" s="149"/>
      <c r="P2" s="149"/>
      <c r="Q2" s="149"/>
      <c r="R2" s="149"/>
      <c r="S2" s="149"/>
      <c r="T2" s="149"/>
      <c r="V2" s="76"/>
      <c r="W2" s="76"/>
      <c r="X2" s="2">
        <f>COUNTIF($W$5:$W$96,X3)</f>
        <v>0</v>
      </c>
      <c r="Y2" s="2">
        <f>COUNTIF($W$5:$W$96,Y3)</f>
        <v>1</v>
      </c>
      <c r="Z2" s="2">
        <f>COUNTIF($W$5:$W$96,Z3)</f>
        <v>21</v>
      </c>
      <c r="AA2" s="2">
        <f>COUNTIF($W$5:$W$96,AA3)</f>
        <v>16</v>
      </c>
      <c r="AB2" s="2">
        <f>COUNTIF($W$5:$W$96,AB3)</f>
        <v>20</v>
      </c>
      <c r="AC2" s="2">
        <f>COUNTIF($W$5:$W$96,AC3)</f>
        <v>24</v>
      </c>
      <c r="AD2" s="2">
        <f>COUNTIF($W$5:$W$96,AD3)</f>
        <v>0</v>
      </c>
      <c r="AE2" s="2">
        <f>COUNTIF($W$5:$W$96,AE3)</f>
        <v>0</v>
      </c>
      <c r="AF2" s="2">
        <f>COUNTIF($W$5:$W$96,AF3)</f>
        <v>0</v>
      </c>
      <c r="AG2" s="2" t="s">
        <v>87</v>
      </c>
      <c r="AH2" s="4">
        <f>SUM(X2:AE2)</f>
        <v>82</v>
      </c>
    </row>
    <row r="3" spans="1:34" s="2" customFormat="1" ht="14.25">
      <c r="A3" s="77"/>
      <c r="C3" s="81"/>
      <c r="F3" s="28"/>
      <c r="G3" s="28"/>
      <c r="H3" s="163"/>
      <c r="I3" s="78"/>
      <c r="J3" s="38"/>
      <c r="K3" s="4"/>
      <c r="L3" s="75"/>
      <c r="M3" s="75"/>
      <c r="N3" s="23"/>
      <c r="O3" s="149"/>
      <c r="P3" s="149"/>
      <c r="Q3" s="149"/>
      <c r="R3" s="149"/>
      <c r="S3" s="149"/>
      <c r="T3" s="149"/>
      <c r="V3" s="76"/>
      <c r="W3" s="76"/>
      <c r="X3" s="2">
        <v>1</v>
      </c>
      <c r="Y3" s="2">
        <v>2</v>
      </c>
      <c r="Z3" s="2">
        <v>3</v>
      </c>
      <c r="AA3" s="2">
        <v>4</v>
      </c>
      <c r="AB3" s="2">
        <v>5</v>
      </c>
      <c r="AC3" s="2">
        <v>6</v>
      </c>
      <c r="AD3" s="2">
        <v>7</v>
      </c>
      <c r="AE3" s="2">
        <v>8</v>
      </c>
      <c r="AF3" s="2">
        <v>9</v>
      </c>
      <c r="AG3" s="2" t="s">
        <v>88</v>
      </c>
      <c r="AH3" s="4" t="s">
        <v>90</v>
      </c>
    </row>
    <row r="4" spans="1:23" ht="14.25">
      <c r="A4" s="42" t="s">
        <v>26</v>
      </c>
      <c r="B4" s="43" t="s">
        <v>30</v>
      </c>
      <c r="C4" s="1" t="s">
        <v>1</v>
      </c>
      <c r="D4" s="43" t="s">
        <v>11</v>
      </c>
      <c r="E4" s="43" t="s">
        <v>2</v>
      </c>
      <c r="F4" s="44" t="s">
        <v>3</v>
      </c>
      <c r="G4" s="44" t="s">
        <v>4</v>
      </c>
      <c r="H4" s="44" t="s">
        <v>5</v>
      </c>
      <c r="I4" s="45" t="s">
        <v>6</v>
      </c>
      <c r="J4" s="38" t="s">
        <v>27</v>
      </c>
      <c r="K4" s="46" t="s">
        <v>12</v>
      </c>
      <c r="L4" s="47" t="s">
        <v>13</v>
      </c>
      <c r="M4" s="47"/>
      <c r="N4" s="107" t="s">
        <v>37</v>
      </c>
      <c r="O4" s="150" t="s">
        <v>14</v>
      </c>
      <c r="P4" s="150" t="s">
        <v>15</v>
      </c>
      <c r="Q4" s="150" t="s">
        <v>16</v>
      </c>
      <c r="R4" s="150" t="s">
        <v>17</v>
      </c>
      <c r="S4" s="150" t="s">
        <v>18</v>
      </c>
      <c r="T4" s="150" t="s">
        <v>19</v>
      </c>
      <c r="V4" s="38" t="s">
        <v>28</v>
      </c>
      <c r="W4" s="41" t="s">
        <v>29</v>
      </c>
    </row>
    <row r="5" spans="1:24" s="49" customFormat="1" ht="14.25">
      <c r="A5" s="48" t="s">
        <v>7</v>
      </c>
      <c r="B5" s="49" t="s">
        <v>404</v>
      </c>
      <c r="C5" s="66" t="s">
        <v>405</v>
      </c>
      <c r="D5" s="50" t="s">
        <v>138</v>
      </c>
      <c r="E5" s="50" t="s">
        <v>139</v>
      </c>
      <c r="F5" s="51">
        <f>IF(O5="","",SUM(O5:T5))</f>
        <v>849</v>
      </c>
      <c r="G5" s="51">
        <v>96</v>
      </c>
      <c r="H5" s="52">
        <f>IF(F5="","",F5+IF(G5=0,0,G5/6*N5))</f>
        <v>945</v>
      </c>
      <c r="I5" s="53">
        <f>IF(F5="","",F5/COUNT(O5:T5))</f>
        <v>141.5</v>
      </c>
      <c r="J5" s="122"/>
      <c r="K5" s="55" t="s">
        <v>89</v>
      </c>
      <c r="L5" s="54">
        <v>2007</v>
      </c>
      <c r="M5" s="139">
        <f>IF(H5&lt;&gt;"",H5/N5,0)</f>
        <v>157.5</v>
      </c>
      <c r="N5" s="56">
        <f>IF(F5="","",COUNT(O5:T5))</f>
        <v>6</v>
      </c>
      <c r="O5" s="151">
        <v>173</v>
      </c>
      <c r="P5" s="151">
        <v>184</v>
      </c>
      <c r="Q5" s="151">
        <v>146</v>
      </c>
      <c r="R5" s="151">
        <v>112</v>
      </c>
      <c r="S5" s="151">
        <v>116</v>
      </c>
      <c r="T5" s="151">
        <v>118</v>
      </c>
      <c r="U5" s="57"/>
      <c r="V5" s="54"/>
      <c r="W5" s="41">
        <v>2</v>
      </c>
      <c r="X5" s="7"/>
    </row>
    <row r="6" spans="1:24" s="49" customFormat="1" ht="14.25">
      <c r="A6" s="48" t="s">
        <v>8</v>
      </c>
      <c r="B6" s="57" t="s">
        <v>224</v>
      </c>
      <c r="C6" s="67" t="s">
        <v>225</v>
      </c>
      <c r="D6" s="59" t="s">
        <v>99</v>
      </c>
      <c r="E6" s="59" t="s">
        <v>91</v>
      </c>
      <c r="F6" s="51">
        <f>IF(O6="","",SUM(O6:T6))</f>
        <v>1426</v>
      </c>
      <c r="G6" s="51">
        <v>0</v>
      </c>
      <c r="H6" s="52">
        <f>IF(F6="","",F6+IF(G6=0,0,G6/6*N6))</f>
        <v>1426</v>
      </c>
      <c r="I6" s="53">
        <f>IF(F6="","",F6/COUNT(O6:T6))</f>
        <v>237.66666666666666</v>
      </c>
      <c r="J6" s="76"/>
      <c r="K6" s="49" t="s">
        <v>89</v>
      </c>
      <c r="L6" s="41">
        <v>1999</v>
      </c>
      <c r="M6" s="140">
        <f>IF(H6&lt;&gt;"",H6/N6,0)</f>
        <v>237.66666666666666</v>
      </c>
      <c r="N6" s="63">
        <f>IF(F6="","",COUNT(O6:T6))</f>
        <v>6</v>
      </c>
      <c r="O6" s="153">
        <v>185</v>
      </c>
      <c r="P6" s="153">
        <v>230</v>
      </c>
      <c r="Q6" s="153">
        <v>275</v>
      </c>
      <c r="R6" s="153">
        <v>245</v>
      </c>
      <c r="S6" s="153">
        <v>264</v>
      </c>
      <c r="T6" s="153">
        <v>227</v>
      </c>
      <c r="U6" s="57"/>
      <c r="V6" s="54"/>
      <c r="W6" s="41">
        <v>3</v>
      </c>
      <c r="X6" s="7"/>
    </row>
    <row r="7" spans="1:24" s="49" customFormat="1" ht="14.25">
      <c r="A7" s="48" t="s">
        <v>9</v>
      </c>
      <c r="B7" s="57" t="s">
        <v>100</v>
      </c>
      <c r="C7" s="66" t="s">
        <v>101</v>
      </c>
      <c r="D7" s="50" t="s">
        <v>99</v>
      </c>
      <c r="E7" s="50" t="s">
        <v>91</v>
      </c>
      <c r="F7" s="51">
        <f>IF(O7="","",SUM(O7:T7))</f>
        <v>1325</v>
      </c>
      <c r="G7" s="51">
        <v>48</v>
      </c>
      <c r="H7" s="52">
        <f>IF(F7="","",F7+IF(G7=0,0,G7/6*N7))</f>
        <v>1373</v>
      </c>
      <c r="I7" s="53">
        <f>IF(F7="","",F7/COUNT(O7:T7))</f>
        <v>220.83333333333334</v>
      </c>
      <c r="J7" s="122"/>
      <c r="K7" s="55" t="s">
        <v>89</v>
      </c>
      <c r="L7" s="54">
        <v>2003</v>
      </c>
      <c r="M7" s="139">
        <f>IF(H7&lt;&gt;"",H7/N7,0)</f>
        <v>228.83333333333334</v>
      </c>
      <c r="N7" s="56">
        <f>IF(F7="","",COUNT(O7:T7))</f>
        <v>6</v>
      </c>
      <c r="O7" s="148">
        <v>193</v>
      </c>
      <c r="P7" s="151">
        <v>202</v>
      </c>
      <c r="Q7" s="151">
        <v>235</v>
      </c>
      <c r="R7" s="151">
        <v>204</v>
      </c>
      <c r="S7" s="151">
        <v>215</v>
      </c>
      <c r="T7" s="151">
        <v>276</v>
      </c>
      <c r="U7" s="57"/>
      <c r="V7" s="54"/>
      <c r="W7" s="41">
        <v>3</v>
      </c>
      <c r="X7" s="7"/>
    </row>
    <row r="8" spans="1:24" s="49" customFormat="1" ht="14.25">
      <c r="A8" s="48" t="s">
        <v>10</v>
      </c>
      <c r="B8" s="49" t="s">
        <v>303</v>
      </c>
      <c r="C8" s="69" t="s">
        <v>304</v>
      </c>
      <c r="D8" s="57" t="s">
        <v>114</v>
      </c>
      <c r="E8" s="57" t="s">
        <v>115</v>
      </c>
      <c r="F8" s="51">
        <f>IF(O8="","",SUM(O8:T8))</f>
        <v>1245</v>
      </c>
      <c r="G8" s="51">
        <v>96</v>
      </c>
      <c r="H8" s="52">
        <f>IF(F8="","",F8+IF(G8=0,0,G8/6*N8))</f>
        <v>1341</v>
      </c>
      <c r="I8" s="53">
        <f>IF(F8="","",F8/COUNT(O8:T8))</f>
        <v>207.5</v>
      </c>
      <c r="J8" s="122"/>
      <c r="K8" s="55" t="s">
        <v>89</v>
      </c>
      <c r="L8" s="54">
        <v>2006</v>
      </c>
      <c r="M8" s="139">
        <f>IF(H8&lt;&gt;"",H8/N8,0)</f>
        <v>223.5</v>
      </c>
      <c r="N8" s="58">
        <f>IF(F8="","",COUNT(O8:T8))</f>
        <v>6</v>
      </c>
      <c r="O8" s="151">
        <v>238</v>
      </c>
      <c r="P8" s="151">
        <v>225</v>
      </c>
      <c r="Q8" s="151">
        <v>199</v>
      </c>
      <c r="R8" s="151">
        <v>156</v>
      </c>
      <c r="S8" s="151">
        <v>256</v>
      </c>
      <c r="T8" s="151">
        <v>171</v>
      </c>
      <c r="U8" s="57"/>
      <c r="V8" s="54"/>
      <c r="W8" s="41">
        <v>3</v>
      </c>
      <c r="X8" s="7"/>
    </row>
    <row r="9" spans="1:24" s="49" customFormat="1" ht="14.25">
      <c r="A9" s="48" t="s">
        <v>41</v>
      </c>
      <c r="B9" s="49" t="s">
        <v>120</v>
      </c>
      <c r="C9" s="7" t="s">
        <v>110</v>
      </c>
      <c r="D9" s="49" t="s">
        <v>99</v>
      </c>
      <c r="E9" s="49" t="s">
        <v>91</v>
      </c>
      <c r="F9" s="60">
        <f>IF(O9="","",SUM(O9:T9))</f>
        <v>1230</v>
      </c>
      <c r="G9" s="60">
        <v>48</v>
      </c>
      <c r="H9" s="79">
        <f>IF(F9="","",F9+IF(G9=0,0,G9/6*N9))</f>
        <v>1278</v>
      </c>
      <c r="I9" s="73">
        <f>IF(F9="","",F9/COUNT(O9:T9))</f>
        <v>205</v>
      </c>
      <c r="J9" s="76"/>
      <c r="K9" s="64" t="s">
        <v>89</v>
      </c>
      <c r="L9" s="41">
        <v>2004</v>
      </c>
      <c r="M9" s="140">
        <f>IF(H9&lt;&gt;"",H9/N9,0)</f>
        <v>213</v>
      </c>
      <c r="N9" s="63">
        <f>IF(F9="","",COUNT(O9:T9))</f>
        <v>6</v>
      </c>
      <c r="O9" s="148">
        <v>190</v>
      </c>
      <c r="P9" s="153">
        <v>206</v>
      </c>
      <c r="Q9" s="153">
        <v>212</v>
      </c>
      <c r="R9" s="153">
        <v>210</v>
      </c>
      <c r="S9" s="153">
        <v>232</v>
      </c>
      <c r="T9" s="153">
        <v>180</v>
      </c>
      <c r="V9" s="41"/>
      <c r="W9" s="41">
        <v>3</v>
      </c>
      <c r="X9" s="7"/>
    </row>
    <row r="10" spans="1:24" s="49" customFormat="1" ht="14.25">
      <c r="A10" s="48" t="s">
        <v>42</v>
      </c>
      <c r="B10" s="49" t="s">
        <v>249</v>
      </c>
      <c r="C10" s="66" t="s">
        <v>250</v>
      </c>
      <c r="D10" s="50" t="s">
        <v>191</v>
      </c>
      <c r="E10" s="50" t="s">
        <v>155</v>
      </c>
      <c r="F10" s="51">
        <f>IF(O10="","",SUM(O10:T10))</f>
        <v>1144</v>
      </c>
      <c r="G10" s="51">
        <v>0</v>
      </c>
      <c r="H10" s="52">
        <f>IF(F10="","",F10+IF(G10=0,0,G10/6*N10))</f>
        <v>1144</v>
      </c>
      <c r="I10" s="53">
        <f>IF(F10="","",F10/COUNT(O10:T10))</f>
        <v>190.66666666666666</v>
      </c>
      <c r="J10" s="122"/>
      <c r="K10" s="55" t="s">
        <v>89</v>
      </c>
      <c r="L10" s="54">
        <v>2001</v>
      </c>
      <c r="M10" s="139">
        <f>IF(H10&lt;&gt;"",H10/N10,0)</f>
        <v>190.66666666666666</v>
      </c>
      <c r="N10" s="58">
        <f>IF(F10="","",COUNT(O10:T10))</f>
        <v>6</v>
      </c>
      <c r="O10" s="151">
        <v>195</v>
      </c>
      <c r="P10" s="151">
        <v>197</v>
      </c>
      <c r="Q10" s="151">
        <v>198</v>
      </c>
      <c r="R10" s="151">
        <v>202</v>
      </c>
      <c r="S10" s="151">
        <v>180</v>
      </c>
      <c r="T10" s="151">
        <v>172</v>
      </c>
      <c r="U10" s="57"/>
      <c r="V10" s="54"/>
      <c r="W10" s="41">
        <v>3</v>
      </c>
      <c r="X10" s="69"/>
    </row>
    <row r="11" spans="1:24" s="49" customFormat="1" ht="14.25">
      <c r="A11" s="48" t="s">
        <v>43</v>
      </c>
      <c r="B11" s="49" t="s">
        <v>204</v>
      </c>
      <c r="C11" s="67" t="s">
        <v>205</v>
      </c>
      <c r="D11" s="59" t="s">
        <v>191</v>
      </c>
      <c r="E11" s="59" t="s">
        <v>155</v>
      </c>
      <c r="F11" s="51">
        <f>IF(O11="","",SUM(O11:T11))</f>
        <v>1109</v>
      </c>
      <c r="G11" s="51">
        <v>48</v>
      </c>
      <c r="H11" s="52">
        <f>IF(F11="","",F11+IF(G11=0,0,G11/6*N11))</f>
        <v>1157</v>
      </c>
      <c r="I11" s="53">
        <f>IF(F11="","",F11/COUNT(O11:T11))</f>
        <v>184.83333333333334</v>
      </c>
      <c r="J11" s="76"/>
      <c r="K11" s="49" t="s">
        <v>89</v>
      </c>
      <c r="L11" s="41">
        <v>2003</v>
      </c>
      <c r="M11" s="140">
        <f>IF(H11&lt;&gt;"",H11/N11,0)</f>
        <v>192.83333333333334</v>
      </c>
      <c r="N11" s="63">
        <f>IF(F11="","",COUNT(O11:T11))</f>
        <v>6</v>
      </c>
      <c r="O11" s="148">
        <v>186</v>
      </c>
      <c r="P11" s="153">
        <v>210</v>
      </c>
      <c r="Q11" s="153">
        <v>158</v>
      </c>
      <c r="R11" s="153">
        <v>172</v>
      </c>
      <c r="S11" s="153">
        <v>188</v>
      </c>
      <c r="T11" s="153">
        <v>195</v>
      </c>
      <c r="V11" s="41"/>
      <c r="W11" s="41">
        <v>3</v>
      </c>
      <c r="X11" s="7"/>
    </row>
    <row r="12" spans="1:24" s="49" customFormat="1" ht="14.25">
      <c r="A12" s="48" t="s">
        <v>44</v>
      </c>
      <c r="B12" s="49" t="s">
        <v>211</v>
      </c>
      <c r="C12" s="66" t="s">
        <v>212</v>
      </c>
      <c r="D12" s="50" t="s">
        <v>213</v>
      </c>
      <c r="E12" s="50" t="s">
        <v>153</v>
      </c>
      <c r="F12" s="51">
        <f>IF(O12="","",SUM(O12:T12))</f>
        <v>1102</v>
      </c>
      <c r="G12" s="51">
        <v>0</v>
      </c>
      <c r="H12" s="52">
        <f>IF(F12="","",F12+IF(G12=0,0,G12/6*N12))</f>
        <v>1102</v>
      </c>
      <c r="I12" s="53">
        <f>IF(F12="","",F12/COUNT(O12:T12))</f>
        <v>183.66666666666666</v>
      </c>
      <c r="J12" s="122"/>
      <c r="K12" s="55" t="s">
        <v>89</v>
      </c>
      <c r="L12" s="54">
        <v>2001</v>
      </c>
      <c r="M12" s="139">
        <f>IF(H12&lt;&gt;"",H12/N12,0)</f>
        <v>183.66666666666666</v>
      </c>
      <c r="N12" s="56">
        <f>IF(F12="","",COUNT(O12:T12))</f>
        <v>6</v>
      </c>
      <c r="O12" s="148">
        <v>185</v>
      </c>
      <c r="P12" s="151">
        <v>203</v>
      </c>
      <c r="Q12" s="151">
        <v>140</v>
      </c>
      <c r="R12" s="151">
        <v>220</v>
      </c>
      <c r="S12" s="151">
        <v>164</v>
      </c>
      <c r="T12" s="151">
        <v>190</v>
      </c>
      <c r="U12" s="57"/>
      <c r="V12" s="54"/>
      <c r="W12" s="41">
        <v>3</v>
      </c>
      <c r="X12" s="7"/>
    </row>
    <row r="13" spans="1:24" s="49" customFormat="1" ht="14.25">
      <c r="A13" s="48" t="s">
        <v>45</v>
      </c>
      <c r="B13" s="57" t="s">
        <v>126</v>
      </c>
      <c r="C13" s="66" t="s">
        <v>111</v>
      </c>
      <c r="D13" s="50" t="s">
        <v>132</v>
      </c>
      <c r="E13" s="50" t="s">
        <v>91</v>
      </c>
      <c r="F13" s="51">
        <f>IF(O13="","",SUM(O13:T13))</f>
        <v>1074</v>
      </c>
      <c r="G13" s="51">
        <v>48</v>
      </c>
      <c r="H13" s="52">
        <f>IF(F13="","",F13+IF(G13=0,0,G13/6*N13))</f>
        <v>1122</v>
      </c>
      <c r="I13" s="53">
        <f>IF(F13="","",F13/COUNT(O13:T13))</f>
        <v>179</v>
      </c>
      <c r="J13" s="122"/>
      <c r="K13" s="55" t="s">
        <v>299</v>
      </c>
      <c r="L13" s="54">
        <v>2003</v>
      </c>
      <c r="M13" s="139">
        <f>IF(H13&lt;&gt;"",H13/N13,0)</f>
        <v>187</v>
      </c>
      <c r="N13" s="56">
        <f>IF(F13="","",COUNT(O13:T13))</f>
        <v>6</v>
      </c>
      <c r="O13" s="148">
        <v>184</v>
      </c>
      <c r="P13" s="151">
        <v>170</v>
      </c>
      <c r="Q13" s="151">
        <v>191</v>
      </c>
      <c r="R13" s="151">
        <v>167</v>
      </c>
      <c r="S13" s="151">
        <v>171</v>
      </c>
      <c r="T13" s="151">
        <v>191</v>
      </c>
      <c r="U13" s="57"/>
      <c r="V13" s="54"/>
      <c r="W13" s="41">
        <v>3</v>
      </c>
      <c r="X13" s="2"/>
    </row>
    <row r="14" spans="1:24" s="57" customFormat="1" ht="14.25">
      <c r="A14" s="48" t="s">
        <v>46</v>
      </c>
      <c r="B14" s="49" t="s">
        <v>247</v>
      </c>
      <c r="C14" s="66" t="s">
        <v>248</v>
      </c>
      <c r="D14" s="50" t="s">
        <v>152</v>
      </c>
      <c r="E14" s="50" t="s">
        <v>153</v>
      </c>
      <c r="F14" s="51">
        <f>IF(O14="","",SUM(O14:T14))</f>
        <v>1058</v>
      </c>
      <c r="G14" s="51">
        <v>96</v>
      </c>
      <c r="H14" s="52">
        <f>IF(F14="","",F14+IF(G14=0,0,G14/6*N14))</f>
        <v>1154</v>
      </c>
      <c r="I14" s="53">
        <f>IF(F14="","",F14/COUNT(O14:T14))</f>
        <v>176.33333333333334</v>
      </c>
      <c r="J14" s="122"/>
      <c r="K14" s="55" t="s">
        <v>89</v>
      </c>
      <c r="L14" s="54">
        <v>2006</v>
      </c>
      <c r="M14" s="139">
        <f>IF(H14&lt;&gt;"",H14/N14,0)</f>
        <v>192.33333333333334</v>
      </c>
      <c r="N14" s="56">
        <f>IF(F14="","",COUNT(O14:T14))</f>
        <v>6</v>
      </c>
      <c r="O14" s="151">
        <v>164</v>
      </c>
      <c r="P14" s="151">
        <v>166</v>
      </c>
      <c r="Q14" s="151">
        <v>174</v>
      </c>
      <c r="R14" s="151">
        <v>213</v>
      </c>
      <c r="S14" s="151">
        <v>162</v>
      </c>
      <c r="T14" s="151">
        <v>179</v>
      </c>
      <c r="V14" s="54"/>
      <c r="W14" s="41">
        <v>3</v>
      </c>
      <c r="X14" s="7"/>
    </row>
    <row r="15" spans="1:24" s="49" customFormat="1" ht="14.25">
      <c r="A15" s="48" t="s">
        <v>47</v>
      </c>
      <c r="B15" s="49" t="s">
        <v>325</v>
      </c>
      <c r="C15" s="66" t="s">
        <v>326</v>
      </c>
      <c r="D15" s="50" t="s">
        <v>213</v>
      </c>
      <c r="E15" s="50" t="s">
        <v>153</v>
      </c>
      <c r="F15" s="51">
        <f>IF(O15="","",SUM(O15:T15))</f>
        <v>1047</v>
      </c>
      <c r="G15" s="51">
        <v>48</v>
      </c>
      <c r="H15" s="52">
        <f>IF(F15="","",F15+IF(G15=0,0,G15/6*N15))</f>
        <v>1095</v>
      </c>
      <c r="I15" s="53">
        <f>IF(F15="","",F15/COUNT(O15:T15))</f>
        <v>174.5</v>
      </c>
      <c r="J15" s="122"/>
      <c r="K15" s="55" t="s">
        <v>89</v>
      </c>
      <c r="L15" s="54">
        <v>2003</v>
      </c>
      <c r="M15" s="139">
        <f>IF(H15&lt;&gt;"",H15/N15,0)</f>
        <v>182.5</v>
      </c>
      <c r="N15" s="56">
        <f>IF(F15="","",COUNT(O15:T15))</f>
        <v>6</v>
      </c>
      <c r="O15" s="151">
        <v>201</v>
      </c>
      <c r="P15" s="151">
        <v>180</v>
      </c>
      <c r="Q15" s="151">
        <v>180</v>
      </c>
      <c r="R15" s="151">
        <v>169</v>
      </c>
      <c r="S15" s="151">
        <v>120</v>
      </c>
      <c r="T15" s="151">
        <v>197</v>
      </c>
      <c r="U15" s="57"/>
      <c r="V15" s="54"/>
      <c r="W15" s="41">
        <v>3</v>
      </c>
      <c r="X15" s="2"/>
    </row>
    <row r="16" spans="1:27" s="49" customFormat="1" ht="14.25">
      <c r="A16" s="48" t="s">
        <v>48</v>
      </c>
      <c r="B16" s="57" t="s">
        <v>208</v>
      </c>
      <c r="C16" s="66" t="s">
        <v>209</v>
      </c>
      <c r="D16" s="50" t="s">
        <v>191</v>
      </c>
      <c r="E16" s="50" t="s">
        <v>155</v>
      </c>
      <c r="F16" s="51">
        <f>IF(O16="","",SUM(O16:T16))</f>
        <v>1043</v>
      </c>
      <c r="G16" s="51">
        <v>48</v>
      </c>
      <c r="H16" s="52">
        <f>IF(F16="","",F16+IF(G16=0,0,G16/6*N16))</f>
        <v>1091</v>
      </c>
      <c r="I16" s="53">
        <f>IF(F16="","",F16/COUNT(O16:T16))</f>
        <v>173.83333333333334</v>
      </c>
      <c r="J16" s="122"/>
      <c r="K16" s="55" t="s">
        <v>89</v>
      </c>
      <c r="L16" s="54">
        <v>2003</v>
      </c>
      <c r="M16" s="139">
        <f>IF(H16&lt;&gt;"",H16/N16,0)</f>
        <v>181.83333333333334</v>
      </c>
      <c r="N16" s="56">
        <f>IF(F16="","",COUNT(O16:T16))</f>
        <v>6</v>
      </c>
      <c r="O16" s="151">
        <v>191</v>
      </c>
      <c r="P16" s="151">
        <v>156</v>
      </c>
      <c r="Q16" s="151">
        <v>154</v>
      </c>
      <c r="R16" s="151">
        <v>197</v>
      </c>
      <c r="S16" s="151">
        <v>140</v>
      </c>
      <c r="T16" s="151">
        <v>205</v>
      </c>
      <c r="U16" s="57"/>
      <c r="V16" s="54"/>
      <c r="W16" s="41">
        <v>3</v>
      </c>
      <c r="X16" s="2"/>
      <c r="AA16" s="80"/>
    </row>
    <row r="17" spans="1:24" s="49" customFormat="1" ht="14.25">
      <c r="A17" s="48" t="s">
        <v>49</v>
      </c>
      <c r="B17" s="49" t="s">
        <v>245</v>
      </c>
      <c r="C17" s="66" t="s">
        <v>246</v>
      </c>
      <c r="D17" s="50" t="s">
        <v>152</v>
      </c>
      <c r="E17" s="50" t="s">
        <v>153</v>
      </c>
      <c r="F17" s="51">
        <f>IF(O17="","",SUM(O17:T17))</f>
        <v>1010</v>
      </c>
      <c r="G17" s="51">
        <v>96</v>
      </c>
      <c r="H17" s="52">
        <f>IF(F17="","",F17+IF(G17=0,0,G17/6*N17))</f>
        <v>1106</v>
      </c>
      <c r="I17" s="53">
        <f>IF(F17="","",F17/COUNT(O17:T17))</f>
        <v>168.33333333333334</v>
      </c>
      <c r="J17" s="122"/>
      <c r="K17" s="55" t="s">
        <v>89</v>
      </c>
      <c r="L17" s="54">
        <v>2005</v>
      </c>
      <c r="M17" s="139">
        <f>IF(H17&lt;&gt;"",H17/N17,0)</f>
        <v>184.33333333333334</v>
      </c>
      <c r="N17" s="56">
        <f>IF(F17="","",COUNT(O17:T17))</f>
        <v>6</v>
      </c>
      <c r="O17" s="151">
        <v>159</v>
      </c>
      <c r="P17" s="151">
        <v>133</v>
      </c>
      <c r="Q17" s="151">
        <v>166</v>
      </c>
      <c r="R17" s="151">
        <v>180</v>
      </c>
      <c r="S17" s="151">
        <v>180</v>
      </c>
      <c r="T17" s="151">
        <v>192</v>
      </c>
      <c r="U17" s="57"/>
      <c r="V17" s="54"/>
      <c r="W17" s="41">
        <v>3</v>
      </c>
      <c r="X17" s="2"/>
    </row>
    <row r="18" spans="1:24" s="49" customFormat="1" ht="14.25">
      <c r="A18" s="48" t="s">
        <v>50</v>
      </c>
      <c r="B18" s="49" t="s">
        <v>206</v>
      </c>
      <c r="C18" s="67" t="s">
        <v>207</v>
      </c>
      <c r="D18" s="50" t="s">
        <v>191</v>
      </c>
      <c r="E18" s="50" t="s">
        <v>155</v>
      </c>
      <c r="F18" s="51">
        <f>IF(O18="","",SUM(O18:T18))</f>
        <v>1005</v>
      </c>
      <c r="G18" s="51">
        <v>48</v>
      </c>
      <c r="H18" s="52">
        <f>IF(F18="","",F18+IF(G18=0,0,G18/6*N18))</f>
        <v>1053</v>
      </c>
      <c r="I18" s="53">
        <f>IF(F18="","",F18/COUNT(O18:T18))</f>
        <v>167.5</v>
      </c>
      <c r="J18" s="122"/>
      <c r="K18" s="55" t="s">
        <v>89</v>
      </c>
      <c r="L18" s="41">
        <v>2003</v>
      </c>
      <c r="M18" s="140">
        <f>IF(H18&lt;&gt;"",H18/N18,0)</f>
        <v>175.5</v>
      </c>
      <c r="N18" s="56">
        <f>IF(F18="","",COUNT(O18:T18))</f>
        <v>6</v>
      </c>
      <c r="O18" s="153">
        <v>186</v>
      </c>
      <c r="P18" s="152">
        <v>194</v>
      </c>
      <c r="Q18" s="151">
        <v>183</v>
      </c>
      <c r="R18" s="151">
        <v>168</v>
      </c>
      <c r="S18" s="151">
        <v>139</v>
      </c>
      <c r="T18" s="151">
        <v>135</v>
      </c>
      <c r="V18" s="41"/>
      <c r="W18" s="41">
        <v>3</v>
      </c>
      <c r="X18" s="7"/>
    </row>
    <row r="19" spans="1:24" s="49" customFormat="1" ht="14.25">
      <c r="A19" s="48" t="s">
        <v>51</v>
      </c>
      <c r="B19" s="49" t="s">
        <v>128</v>
      </c>
      <c r="C19" s="66" t="s">
        <v>112</v>
      </c>
      <c r="D19" s="50" t="s">
        <v>121</v>
      </c>
      <c r="E19" s="50" t="s">
        <v>122</v>
      </c>
      <c r="F19" s="51">
        <f>IF(O19="","",SUM(O19:T19))</f>
        <v>1003</v>
      </c>
      <c r="G19" s="51">
        <v>48</v>
      </c>
      <c r="H19" s="52">
        <f>IF(F19="","",F19+IF(G19=0,0,G19/6*N19))</f>
        <v>1051</v>
      </c>
      <c r="I19" s="53">
        <f>IF(F19="","",F19/COUNT(O19:T19))</f>
        <v>167.16666666666666</v>
      </c>
      <c r="J19" s="122"/>
      <c r="K19" s="55" t="s">
        <v>299</v>
      </c>
      <c r="L19" s="54">
        <v>2002</v>
      </c>
      <c r="M19" s="139">
        <f>IF(H19&lt;&gt;"",H19/N19,0)</f>
        <v>175.16666666666666</v>
      </c>
      <c r="N19" s="58">
        <f>IF(F19="","",COUNT(O19:T19))</f>
        <v>6</v>
      </c>
      <c r="O19" s="151">
        <v>157</v>
      </c>
      <c r="P19" s="151">
        <v>201</v>
      </c>
      <c r="Q19" s="151">
        <v>153</v>
      </c>
      <c r="R19" s="151">
        <v>153</v>
      </c>
      <c r="S19" s="151">
        <v>194</v>
      </c>
      <c r="T19" s="151">
        <v>145</v>
      </c>
      <c r="U19" s="57"/>
      <c r="V19" s="54"/>
      <c r="W19" s="41">
        <v>3</v>
      </c>
      <c r="X19" s="7"/>
    </row>
    <row r="20" spans="1:24" s="49" customFormat="1" ht="14.25">
      <c r="A20" s="48" t="s">
        <v>52</v>
      </c>
      <c r="B20" s="57" t="s">
        <v>406</v>
      </c>
      <c r="C20" s="66" t="s">
        <v>407</v>
      </c>
      <c r="D20" s="50" t="s">
        <v>191</v>
      </c>
      <c r="E20" s="50" t="s">
        <v>155</v>
      </c>
      <c r="F20" s="51">
        <f>IF(O20="","",SUM(O20:T20))</f>
        <v>980</v>
      </c>
      <c r="G20" s="51">
        <v>48</v>
      </c>
      <c r="H20" s="52">
        <f>IF(F20="","",F20+IF(G20=0,0,G20/6*N20))</f>
        <v>1028</v>
      </c>
      <c r="I20" s="53">
        <f>IF(F20="","",F20/COUNT(O20:T20))</f>
        <v>163.33333333333334</v>
      </c>
      <c r="J20" s="122"/>
      <c r="K20" s="55" t="s">
        <v>89</v>
      </c>
      <c r="L20" s="54">
        <v>2003</v>
      </c>
      <c r="M20" s="139">
        <f>IF(H20&lt;&gt;"",H20/N20,0)</f>
        <v>171.33333333333334</v>
      </c>
      <c r="N20" s="58">
        <f>IF(F20="","",COUNT(O20:T20))</f>
        <v>6</v>
      </c>
      <c r="O20" s="151">
        <v>133</v>
      </c>
      <c r="P20" s="151">
        <v>215</v>
      </c>
      <c r="Q20" s="151">
        <v>131</v>
      </c>
      <c r="R20" s="151">
        <v>166</v>
      </c>
      <c r="S20" s="151">
        <v>135</v>
      </c>
      <c r="T20" s="151">
        <v>200</v>
      </c>
      <c r="U20" s="57"/>
      <c r="V20" s="54"/>
      <c r="W20" s="41">
        <v>3</v>
      </c>
      <c r="X20" s="7"/>
    </row>
    <row r="21" spans="1:24" s="49" customFormat="1" ht="14.25">
      <c r="A21" s="48" t="s">
        <v>53</v>
      </c>
      <c r="B21" s="49" t="s">
        <v>408</v>
      </c>
      <c r="C21" s="66" t="s">
        <v>409</v>
      </c>
      <c r="D21" s="50" t="s">
        <v>99</v>
      </c>
      <c r="E21" s="50" t="s">
        <v>91</v>
      </c>
      <c r="F21" s="51">
        <f>IF(O21="","",SUM(O21:T21))</f>
        <v>977</v>
      </c>
      <c r="G21" s="51">
        <v>96</v>
      </c>
      <c r="H21" s="52">
        <f>IF(F21="","",F21+IF(G21=0,0,G21/6*N21))</f>
        <v>1073</v>
      </c>
      <c r="I21" s="53">
        <f>IF(F21="","",F21/COUNT(O21:T21))</f>
        <v>162.83333333333334</v>
      </c>
      <c r="J21" s="122"/>
      <c r="K21" s="55" t="s">
        <v>89</v>
      </c>
      <c r="L21" s="54">
        <v>2006</v>
      </c>
      <c r="M21" s="139">
        <f>IF(H21&lt;&gt;"",H21/N21,0)</f>
        <v>178.83333333333334</v>
      </c>
      <c r="N21" s="56">
        <f>IF(F21="","",COUNT(O21:T21))</f>
        <v>6</v>
      </c>
      <c r="O21" s="151">
        <v>164</v>
      </c>
      <c r="P21" s="151">
        <v>137</v>
      </c>
      <c r="Q21" s="151">
        <v>180</v>
      </c>
      <c r="R21" s="151">
        <v>174</v>
      </c>
      <c r="S21" s="151">
        <v>172</v>
      </c>
      <c r="T21" s="151">
        <v>150</v>
      </c>
      <c r="U21" s="57"/>
      <c r="V21" s="54"/>
      <c r="W21" s="41">
        <v>3</v>
      </c>
      <c r="X21" s="7"/>
    </row>
    <row r="22" spans="1:24" s="57" customFormat="1" ht="14.25">
      <c r="A22" s="48" t="s">
        <v>54</v>
      </c>
      <c r="B22" s="57" t="s">
        <v>309</v>
      </c>
      <c r="C22" s="66" t="s">
        <v>310</v>
      </c>
      <c r="D22" s="50" t="s">
        <v>244</v>
      </c>
      <c r="E22" s="50" t="s">
        <v>223</v>
      </c>
      <c r="F22" s="51">
        <f>IF(O22="","",SUM(O22:T22))</f>
        <v>962</v>
      </c>
      <c r="G22" s="51">
        <v>48</v>
      </c>
      <c r="H22" s="52">
        <f>IF(F22="","",F22+IF(G22=0,0,G22/6*N22))</f>
        <v>1010</v>
      </c>
      <c r="I22" s="53">
        <f>IF(F22="","",F22/COUNT(O22:T22))</f>
        <v>160.33333333333334</v>
      </c>
      <c r="J22" s="122"/>
      <c r="K22" s="55" t="s">
        <v>299</v>
      </c>
      <c r="L22" s="54">
        <v>2003</v>
      </c>
      <c r="M22" s="139">
        <f>IF(H22&lt;&gt;"",H22/N22,0)</f>
        <v>168.33333333333334</v>
      </c>
      <c r="N22" s="56">
        <f>IF(F22="","",COUNT(O22:T22))</f>
        <v>6</v>
      </c>
      <c r="O22" s="151">
        <v>157</v>
      </c>
      <c r="P22" s="151">
        <v>156</v>
      </c>
      <c r="Q22" s="151">
        <v>127</v>
      </c>
      <c r="R22" s="151">
        <v>158</v>
      </c>
      <c r="S22" s="151">
        <v>189</v>
      </c>
      <c r="T22" s="151">
        <v>175</v>
      </c>
      <c r="V22" s="54"/>
      <c r="W22" s="41">
        <v>3</v>
      </c>
      <c r="X22" s="2"/>
    </row>
    <row r="23" spans="1:23" ht="14.25">
      <c r="A23" s="48" t="s">
        <v>55</v>
      </c>
      <c r="B23" s="57" t="s">
        <v>214</v>
      </c>
      <c r="C23" s="66" t="s">
        <v>215</v>
      </c>
      <c r="D23" s="50" t="s">
        <v>244</v>
      </c>
      <c r="E23" s="50" t="s">
        <v>223</v>
      </c>
      <c r="F23" s="51">
        <f>IF(O23="","",SUM(O23:T23))</f>
        <v>934</v>
      </c>
      <c r="G23" s="51">
        <v>0</v>
      </c>
      <c r="H23" s="52">
        <f>IF(F23="","",F23+IF(G23=0,0,G23/6*N23))</f>
        <v>934</v>
      </c>
      <c r="I23" s="53">
        <f>IF(F23="","",F23/COUNT(O23:T23))</f>
        <v>155.66666666666666</v>
      </c>
      <c r="J23" s="122"/>
      <c r="K23" s="57" t="s">
        <v>299</v>
      </c>
      <c r="L23" s="54">
        <v>2004</v>
      </c>
      <c r="M23" s="139">
        <f>IF(H23&lt;&gt;"",H23/N23,0)</f>
        <v>155.66666666666666</v>
      </c>
      <c r="N23" s="56">
        <f>IF(F23="","",COUNT(O23:T23))</f>
        <v>6</v>
      </c>
      <c r="O23" s="151">
        <v>158</v>
      </c>
      <c r="P23" s="151">
        <v>160</v>
      </c>
      <c r="Q23" s="151">
        <v>150</v>
      </c>
      <c r="R23" s="151">
        <v>126</v>
      </c>
      <c r="S23" s="151">
        <v>146</v>
      </c>
      <c r="T23" s="151">
        <v>194</v>
      </c>
      <c r="U23" s="49"/>
      <c r="V23" s="41">
        <v>1</v>
      </c>
      <c r="W23" s="41">
        <v>3</v>
      </c>
    </row>
    <row r="24" spans="1:23" ht="14.25">
      <c r="A24" s="48" t="s">
        <v>56</v>
      </c>
      <c r="B24" s="49" t="s">
        <v>251</v>
      </c>
      <c r="C24" s="66" t="s">
        <v>252</v>
      </c>
      <c r="D24" s="50" t="s">
        <v>152</v>
      </c>
      <c r="E24" s="50" t="s">
        <v>153</v>
      </c>
      <c r="F24" s="51">
        <f>IF(O24="","",SUM(O24:T24))</f>
        <v>930</v>
      </c>
      <c r="G24" s="51">
        <v>96</v>
      </c>
      <c r="H24" s="52">
        <f>IF(F24="","",F24+IF(G24=0,0,G24/6*N24))</f>
        <v>1026</v>
      </c>
      <c r="I24" s="53">
        <f>IF(F24="","",F24/COUNT(O24:T24))</f>
        <v>155</v>
      </c>
      <c r="J24" s="122"/>
      <c r="K24" s="55" t="s">
        <v>299</v>
      </c>
      <c r="L24" s="54">
        <v>2006</v>
      </c>
      <c r="M24" s="139">
        <f>IF(H24&lt;&gt;"",H24/N24,0)</f>
        <v>171</v>
      </c>
      <c r="N24" s="56">
        <f>IF(F24="","",COUNT(O24:T24))</f>
        <v>6</v>
      </c>
      <c r="O24" s="151">
        <v>146</v>
      </c>
      <c r="P24" s="152">
        <v>130</v>
      </c>
      <c r="Q24" s="151">
        <v>157</v>
      </c>
      <c r="R24" s="151">
        <v>208</v>
      </c>
      <c r="S24" s="151">
        <v>130</v>
      </c>
      <c r="T24" s="151">
        <v>159</v>
      </c>
      <c r="U24" s="57"/>
      <c r="V24" s="54"/>
      <c r="W24" s="41">
        <v>3</v>
      </c>
    </row>
    <row r="25" spans="1:23" ht="14.25">
      <c r="A25" s="48" t="s">
        <v>123</v>
      </c>
      <c r="B25" s="49" t="s">
        <v>307</v>
      </c>
      <c r="C25" s="7" t="s">
        <v>308</v>
      </c>
      <c r="D25" s="49" t="s">
        <v>124</v>
      </c>
      <c r="E25" s="49" t="s">
        <v>115</v>
      </c>
      <c r="F25" s="60">
        <f>IF(O25="","",SUM(O25:T25))</f>
        <v>886</v>
      </c>
      <c r="G25" s="60">
        <v>48</v>
      </c>
      <c r="H25" s="79">
        <f>IF(F25="","",F25+IF(G25=0,0,G25/6*N25))</f>
        <v>934</v>
      </c>
      <c r="I25" s="73">
        <f>IF(F25="","",F25/COUNT(O25:T25))</f>
        <v>147.66666666666666</v>
      </c>
      <c r="J25" s="76"/>
      <c r="K25" s="64" t="s">
        <v>89</v>
      </c>
      <c r="L25" s="41">
        <v>2003</v>
      </c>
      <c r="M25" s="140">
        <f>IF(H25&lt;&gt;"",H25/N25,0)</f>
        <v>155.66666666666666</v>
      </c>
      <c r="N25" s="63">
        <f>IF(F25="","",COUNT(O25:T25))</f>
        <v>6</v>
      </c>
      <c r="O25" s="153">
        <v>142</v>
      </c>
      <c r="P25" s="153">
        <v>165</v>
      </c>
      <c r="Q25" s="153">
        <v>149</v>
      </c>
      <c r="R25" s="153">
        <v>150</v>
      </c>
      <c r="S25" s="153">
        <v>152</v>
      </c>
      <c r="T25" s="153">
        <v>128</v>
      </c>
      <c r="U25" s="49"/>
      <c r="W25" s="41">
        <v>3</v>
      </c>
    </row>
    <row r="26" spans="1:24" ht="14.25">
      <c r="A26" s="48" t="s">
        <v>125</v>
      </c>
      <c r="B26" s="57" t="s">
        <v>134</v>
      </c>
      <c r="C26" s="66" t="s">
        <v>113</v>
      </c>
      <c r="D26" s="50" t="s">
        <v>121</v>
      </c>
      <c r="E26" s="50" t="s">
        <v>122</v>
      </c>
      <c r="F26" s="51">
        <f>IF(O26="","",SUM(O26:T26))</f>
        <v>883</v>
      </c>
      <c r="G26" s="51">
        <v>96</v>
      </c>
      <c r="H26" s="52">
        <f>IF(F26="","",F26+G26)</f>
        <v>979</v>
      </c>
      <c r="I26" s="53">
        <f>IF(F26="","",F26/COUNT(O26:T26))</f>
        <v>147.16666666666666</v>
      </c>
      <c r="J26" s="122"/>
      <c r="K26" s="55" t="s">
        <v>299</v>
      </c>
      <c r="L26" s="54">
        <v>2006</v>
      </c>
      <c r="M26" s="139">
        <f>IF(H26&lt;&gt;"",H26/N26,0)</f>
        <v>163.16666666666666</v>
      </c>
      <c r="N26" s="56">
        <f>IF(F26="","",COUNT(O26:T26))</f>
        <v>6</v>
      </c>
      <c r="O26" s="151">
        <v>151</v>
      </c>
      <c r="P26" s="151">
        <v>145</v>
      </c>
      <c r="Q26" s="151">
        <v>135</v>
      </c>
      <c r="R26" s="151">
        <v>108</v>
      </c>
      <c r="S26" s="151">
        <v>179</v>
      </c>
      <c r="T26" s="151">
        <v>165</v>
      </c>
      <c r="U26" s="57"/>
      <c r="V26" s="54"/>
      <c r="W26" s="41">
        <v>3</v>
      </c>
      <c r="X26" s="69"/>
    </row>
    <row r="27" spans="1:23" ht="14.25">
      <c r="A27" s="48" t="s">
        <v>127</v>
      </c>
      <c r="B27" s="49" t="s">
        <v>220</v>
      </c>
      <c r="C27" s="66" t="s">
        <v>221</v>
      </c>
      <c r="D27" s="49" t="s">
        <v>222</v>
      </c>
      <c r="E27" s="49" t="s">
        <v>223</v>
      </c>
      <c r="F27" s="51">
        <f>IF(O27="","",SUM(O27:T27))</f>
        <v>1413</v>
      </c>
      <c r="G27" s="51">
        <v>0</v>
      </c>
      <c r="H27" s="52">
        <f>IF(F27="","",F27+IF(G27=0,0,G27/6*N27))</f>
        <v>1413</v>
      </c>
      <c r="I27" s="53">
        <f>IF(F27="","",F27/COUNT(O27:T27))</f>
        <v>235.5</v>
      </c>
      <c r="J27" s="122"/>
      <c r="K27" s="64" t="s">
        <v>89</v>
      </c>
      <c r="L27" s="41">
        <v>2000</v>
      </c>
      <c r="M27" s="140">
        <f>IF(H27&lt;&gt;"",H27/N27,0)</f>
        <v>235.5</v>
      </c>
      <c r="N27" s="58">
        <f>IF(F27="","",COUNT(O27:T27))</f>
        <v>6</v>
      </c>
      <c r="O27" s="151">
        <v>237</v>
      </c>
      <c r="P27" s="151">
        <v>268</v>
      </c>
      <c r="Q27" s="153">
        <v>176</v>
      </c>
      <c r="R27" s="153">
        <v>277</v>
      </c>
      <c r="S27" s="153">
        <v>208</v>
      </c>
      <c r="T27" s="151">
        <v>247</v>
      </c>
      <c r="U27" s="57"/>
      <c r="V27" s="54"/>
      <c r="W27" s="41">
        <v>4</v>
      </c>
    </row>
    <row r="28" spans="1:23" ht="14.25">
      <c r="A28" s="48" t="s">
        <v>129</v>
      </c>
      <c r="B28" s="49" t="s">
        <v>96</v>
      </c>
      <c r="C28" s="7" t="s">
        <v>97</v>
      </c>
      <c r="D28" s="49" t="s">
        <v>98</v>
      </c>
      <c r="E28" s="49" t="s">
        <v>95</v>
      </c>
      <c r="F28" s="60">
        <f>IF(O28="","",SUM(O28:T28))</f>
        <v>1361</v>
      </c>
      <c r="G28" s="60">
        <v>48</v>
      </c>
      <c r="H28" s="79">
        <f>IF(F28="","",F28+IF(G28=0,0,G28/6*N28))</f>
        <v>1409</v>
      </c>
      <c r="I28" s="73">
        <f>IF(F28="","",F28/COUNT(O28:T28))</f>
        <v>226.83333333333334</v>
      </c>
      <c r="J28" s="76"/>
      <c r="K28" s="64" t="s">
        <v>89</v>
      </c>
      <c r="L28" s="41">
        <v>2003</v>
      </c>
      <c r="M28" s="140">
        <f>IF(H28&lt;&gt;"",H28/N28,0)</f>
        <v>234.83333333333334</v>
      </c>
      <c r="N28" s="63">
        <f>IF(F28="","",COUNT(O28:T28))</f>
        <v>6</v>
      </c>
      <c r="O28" s="153">
        <v>227</v>
      </c>
      <c r="P28" s="153">
        <v>206</v>
      </c>
      <c r="Q28" s="153">
        <v>234</v>
      </c>
      <c r="R28" s="153">
        <v>192</v>
      </c>
      <c r="S28" s="153">
        <v>202</v>
      </c>
      <c r="T28" s="153">
        <v>300</v>
      </c>
      <c r="U28" s="49"/>
      <c r="W28" s="54">
        <v>4</v>
      </c>
    </row>
    <row r="29" spans="1:23" ht="14.25">
      <c r="A29" s="48" t="s">
        <v>130</v>
      </c>
      <c r="B29" s="49" t="s">
        <v>340</v>
      </c>
      <c r="C29" s="66" t="s">
        <v>341</v>
      </c>
      <c r="D29" s="50" t="s">
        <v>342</v>
      </c>
      <c r="E29" s="50" t="s">
        <v>149</v>
      </c>
      <c r="F29" s="51">
        <f>IF(O29="","",SUM(O29:T29))</f>
        <v>1356</v>
      </c>
      <c r="G29" s="51">
        <v>0</v>
      </c>
      <c r="H29" s="52">
        <f>IF(F29="","",F29+IF(G29=0,0,G29/6*N29))</f>
        <v>1356</v>
      </c>
      <c r="I29" s="53">
        <f>IF(F29="","",F29/COUNT(O29:T29))</f>
        <v>226</v>
      </c>
      <c r="J29" s="122"/>
      <c r="K29" s="55" t="s">
        <v>89</v>
      </c>
      <c r="L29" s="54">
        <v>1999</v>
      </c>
      <c r="M29" s="139">
        <f>IF(H29&lt;&gt;"",H29/N29,0)</f>
        <v>226</v>
      </c>
      <c r="N29" s="56">
        <f>IF(F29="","",COUNT(O29:T29))</f>
        <v>6</v>
      </c>
      <c r="O29" s="151">
        <v>224</v>
      </c>
      <c r="P29" s="151">
        <v>258</v>
      </c>
      <c r="Q29" s="151">
        <v>226</v>
      </c>
      <c r="R29" s="151">
        <v>248</v>
      </c>
      <c r="S29" s="151">
        <v>163</v>
      </c>
      <c r="T29" s="151">
        <v>237</v>
      </c>
      <c r="U29" s="57"/>
      <c r="V29" s="54"/>
      <c r="W29" s="41">
        <v>4</v>
      </c>
    </row>
    <row r="30" spans="1:23" ht="14.25">
      <c r="A30" s="48" t="s">
        <v>131</v>
      </c>
      <c r="B30" s="49" t="s">
        <v>410</v>
      </c>
      <c r="C30" s="7" t="s">
        <v>411</v>
      </c>
      <c r="D30" s="49" t="s">
        <v>119</v>
      </c>
      <c r="E30" s="49" t="s">
        <v>117</v>
      </c>
      <c r="F30" s="60">
        <f>IF(O30="","",SUM(O30:T30))</f>
        <v>1315</v>
      </c>
      <c r="G30" s="60">
        <v>0</v>
      </c>
      <c r="H30" s="79">
        <f>IF(F30="","",F30+IF(G30=0,0,G30/6*N30))</f>
        <v>1315</v>
      </c>
      <c r="I30" s="73">
        <f>IF(F30="","",F30/COUNT(O30:T30))</f>
        <v>219.16666666666666</v>
      </c>
      <c r="J30" s="76"/>
      <c r="K30" s="64" t="s">
        <v>89</v>
      </c>
      <c r="L30" s="41">
        <v>2001</v>
      </c>
      <c r="M30" s="140">
        <f>IF(H30&lt;&gt;"",H30/N30,0)</f>
        <v>219.16666666666666</v>
      </c>
      <c r="N30" s="63">
        <f>IF(F30="","",COUNT(O30:T30))</f>
        <v>6</v>
      </c>
      <c r="O30" s="153">
        <v>194</v>
      </c>
      <c r="P30" s="153">
        <v>234</v>
      </c>
      <c r="Q30" s="153">
        <v>259</v>
      </c>
      <c r="R30" s="153">
        <v>224</v>
      </c>
      <c r="S30" s="153">
        <v>213</v>
      </c>
      <c r="T30" s="153">
        <v>191</v>
      </c>
      <c r="U30" s="49"/>
      <c r="W30" s="54">
        <v>4</v>
      </c>
    </row>
    <row r="31" spans="1:23" ht="14.25">
      <c r="A31" s="48" t="s">
        <v>133</v>
      </c>
      <c r="B31" s="49" t="s">
        <v>118</v>
      </c>
      <c r="C31" s="7" t="s">
        <v>109</v>
      </c>
      <c r="D31" s="49" t="s">
        <v>119</v>
      </c>
      <c r="E31" s="49" t="s">
        <v>117</v>
      </c>
      <c r="F31" s="60">
        <f>IF(O31="","",SUM(O31:T31))</f>
        <v>1253</v>
      </c>
      <c r="G31" s="60">
        <v>0</v>
      </c>
      <c r="H31" s="79">
        <f>IF(F31="","",F31+IF(G31=0,0,G31/6*N31))</f>
        <v>1253</v>
      </c>
      <c r="I31" s="73">
        <f>IF(F31="","",F31/COUNT(O31:T31))</f>
        <v>208.83333333333334</v>
      </c>
      <c r="J31" s="76"/>
      <c r="K31" s="64" t="s">
        <v>89</v>
      </c>
      <c r="L31" s="41">
        <v>2001</v>
      </c>
      <c r="M31" s="140">
        <f>IF(H31&lt;&gt;"",H31/N31,0)</f>
        <v>208.83333333333334</v>
      </c>
      <c r="N31" s="63">
        <f>IF(F31="","",COUNT(O31:T31))</f>
        <v>6</v>
      </c>
      <c r="O31" s="153">
        <v>224</v>
      </c>
      <c r="P31" s="153">
        <v>203</v>
      </c>
      <c r="Q31" s="153">
        <v>187</v>
      </c>
      <c r="R31" s="153">
        <v>244</v>
      </c>
      <c r="S31" s="153">
        <v>202</v>
      </c>
      <c r="T31" s="153">
        <v>193</v>
      </c>
      <c r="U31" s="49"/>
      <c r="W31" s="41">
        <v>4</v>
      </c>
    </row>
    <row r="32" spans="1:23" ht="14.25">
      <c r="A32" s="48" t="s">
        <v>135</v>
      </c>
      <c r="B32" s="49" t="s">
        <v>175</v>
      </c>
      <c r="C32" s="66" t="s">
        <v>171</v>
      </c>
      <c r="D32" s="50" t="s">
        <v>210</v>
      </c>
      <c r="E32" s="50" t="s">
        <v>163</v>
      </c>
      <c r="F32" s="51">
        <f>IF(O32="","",SUM(O32:T32))</f>
        <v>1216</v>
      </c>
      <c r="G32" s="51">
        <v>48</v>
      </c>
      <c r="H32" s="52">
        <f>IF(F32="","",F32+IF(G32=0,0,G32/6*N32))</f>
        <v>1264</v>
      </c>
      <c r="I32" s="53">
        <f>IF(F32="","",F32/COUNT(O32:T32))</f>
        <v>202.66666666666666</v>
      </c>
      <c r="J32" s="122"/>
      <c r="K32" s="55" t="s">
        <v>89</v>
      </c>
      <c r="L32" s="54">
        <v>2002</v>
      </c>
      <c r="M32" s="139">
        <f>IF(H32&lt;&gt;"",H32/N32,0)</f>
        <v>210.66666666666666</v>
      </c>
      <c r="N32" s="56">
        <f>IF(F32="","",COUNT(O32:T32))</f>
        <v>6</v>
      </c>
      <c r="O32" s="148">
        <v>173</v>
      </c>
      <c r="P32" s="151">
        <v>214</v>
      </c>
      <c r="Q32" s="151">
        <v>162</v>
      </c>
      <c r="R32" s="151">
        <v>227</v>
      </c>
      <c r="S32" s="151">
        <v>199</v>
      </c>
      <c r="T32" s="151">
        <v>241</v>
      </c>
      <c r="U32" s="57"/>
      <c r="V32" s="54"/>
      <c r="W32" s="54">
        <v>4</v>
      </c>
    </row>
    <row r="33" spans="1:23" ht="14.25">
      <c r="A33" s="48" t="s">
        <v>136</v>
      </c>
      <c r="B33" s="49" t="s">
        <v>327</v>
      </c>
      <c r="C33" s="66" t="s">
        <v>328</v>
      </c>
      <c r="D33" s="50" t="s">
        <v>329</v>
      </c>
      <c r="E33" s="50" t="s">
        <v>322</v>
      </c>
      <c r="F33" s="51">
        <f>IF(O33="","",SUM(O33:T33))</f>
        <v>1175</v>
      </c>
      <c r="G33" s="51">
        <v>0</v>
      </c>
      <c r="H33" s="52">
        <f>IF(F33="","",F33+IF(G33=0,0,G33/6*N33))</f>
        <v>1175</v>
      </c>
      <c r="I33" s="53">
        <f>IF(F33="","",F33/COUNT(O33:T33))</f>
        <v>195.83333333333334</v>
      </c>
      <c r="J33" s="122"/>
      <c r="K33" s="55" t="s">
        <v>89</v>
      </c>
      <c r="L33" s="54">
        <v>2000</v>
      </c>
      <c r="M33" s="139">
        <f>IF(H33&lt;&gt;"",H33/N33,0)</f>
        <v>195.83333333333334</v>
      </c>
      <c r="N33" s="58">
        <f>IF(F33="","",COUNT(O33:T33))</f>
        <v>6</v>
      </c>
      <c r="O33" s="151">
        <v>169</v>
      </c>
      <c r="P33" s="151">
        <v>192</v>
      </c>
      <c r="Q33" s="151">
        <v>201</v>
      </c>
      <c r="R33" s="151">
        <v>193</v>
      </c>
      <c r="S33" s="151">
        <v>211</v>
      </c>
      <c r="T33" s="151">
        <v>209</v>
      </c>
      <c r="U33" s="49"/>
      <c r="W33" s="41">
        <v>4</v>
      </c>
    </row>
    <row r="34" spans="1:23" ht="14.25">
      <c r="A34" s="48" t="s">
        <v>137</v>
      </c>
      <c r="B34" s="49" t="s">
        <v>157</v>
      </c>
      <c r="C34" s="66" t="s">
        <v>144</v>
      </c>
      <c r="D34" s="50" t="s">
        <v>158</v>
      </c>
      <c r="E34" s="50" t="s">
        <v>159</v>
      </c>
      <c r="F34" s="51">
        <f>IF(O34="","",SUM(O34:T34))</f>
        <v>1144</v>
      </c>
      <c r="G34" s="51">
        <v>48</v>
      </c>
      <c r="H34" s="52">
        <f>IF(F34="","",F34+IF(G34=0,0,G34/6*N34))</f>
        <v>1192</v>
      </c>
      <c r="I34" s="53">
        <f>IF(F34="","",F34/COUNT(O34:T34))</f>
        <v>190.66666666666666</v>
      </c>
      <c r="J34" s="122"/>
      <c r="K34" s="55" t="s">
        <v>89</v>
      </c>
      <c r="L34" s="54">
        <v>2004</v>
      </c>
      <c r="M34" s="139">
        <f>IF(H34&lt;&gt;"",H34/N34,0)</f>
        <v>198.66666666666666</v>
      </c>
      <c r="N34" s="56">
        <f>IF(F34="","",COUNT(O34:T34))</f>
        <v>6</v>
      </c>
      <c r="O34" s="151">
        <v>188</v>
      </c>
      <c r="P34" s="151">
        <v>202</v>
      </c>
      <c r="Q34" s="151">
        <v>204</v>
      </c>
      <c r="R34" s="151">
        <v>222</v>
      </c>
      <c r="S34" s="151">
        <v>115</v>
      </c>
      <c r="T34" s="151">
        <v>213</v>
      </c>
      <c r="U34" s="57"/>
      <c r="V34" s="54"/>
      <c r="W34" s="54">
        <v>4</v>
      </c>
    </row>
    <row r="35" spans="1:23" ht="14.25">
      <c r="A35" s="48" t="s">
        <v>140</v>
      </c>
      <c r="B35" s="57" t="s">
        <v>116</v>
      </c>
      <c r="C35" s="66" t="s">
        <v>108</v>
      </c>
      <c r="D35" s="50" t="s">
        <v>119</v>
      </c>
      <c r="E35" s="50" t="s">
        <v>117</v>
      </c>
      <c r="F35" s="51">
        <f>IF(O35="","",SUM(O35:T35))</f>
        <v>1126</v>
      </c>
      <c r="G35" s="51">
        <v>48</v>
      </c>
      <c r="H35" s="52">
        <f>IF(F35="","",F35+IF(G35=0,0,G35/6*N35))</f>
        <v>1174</v>
      </c>
      <c r="I35" s="53">
        <f>IF(F35="","",F35/COUNT(O35:T35))</f>
        <v>187.66666666666666</v>
      </c>
      <c r="J35" s="122"/>
      <c r="K35" s="55" t="s">
        <v>89</v>
      </c>
      <c r="L35" s="54">
        <v>2003</v>
      </c>
      <c r="M35" s="139">
        <f>IF(H35&lt;&gt;"",H35/N35,0)</f>
        <v>195.66666666666666</v>
      </c>
      <c r="N35" s="56">
        <f>IF(F35="","",COUNT(O35:T35))</f>
        <v>6</v>
      </c>
      <c r="O35" s="151">
        <v>200</v>
      </c>
      <c r="P35" s="152">
        <v>174</v>
      </c>
      <c r="Q35" s="151">
        <v>224</v>
      </c>
      <c r="R35" s="151">
        <v>186</v>
      </c>
      <c r="S35" s="151">
        <v>176</v>
      </c>
      <c r="T35" s="151">
        <v>166</v>
      </c>
      <c r="U35" s="57"/>
      <c r="V35" s="54"/>
      <c r="W35" s="41">
        <v>4</v>
      </c>
    </row>
    <row r="36" spans="1:23" ht="14.25">
      <c r="A36" s="48" t="s">
        <v>141</v>
      </c>
      <c r="B36" s="49" t="s">
        <v>412</v>
      </c>
      <c r="C36" s="7" t="s">
        <v>413</v>
      </c>
      <c r="D36" s="49" t="s">
        <v>148</v>
      </c>
      <c r="E36" s="49" t="s">
        <v>149</v>
      </c>
      <c r="F36" s="60">
        <f>IF(O36="","",SUM(O36:T36))</f>
        <v>1101</v>
      </c>
      <c r="G36" s="60">
        <v>0</v>
      </c>
      <c r="H36" s="79">
        <f>IF(F36="","",F36+IF(G36=0,0,G36/6*N36))</f>
        <v>1101</v>
      </c>
      <c r="I36" s="73">
        <f>IF(F36="","",F36/COUNT(O36:T36))</f>
        <v>183.5</v>
      </c>
      <c r="J36" s="76"/>
      <c r="K36" s="64" t="s">
        <v>299</v>
      </c>
      <c r="L36" s="41">
        <v>2002</v>
      </c>
      <c r="M36" s="140">
        <f>IF(H36&lt;&gt;"",H36/N36,0)</f>
        <v>183.5</v>
      </c>
      <c r="N36" s="63">
        <f>IF(F36="","",COUNT(O36:T36))</f>
        <v>6</v>
      </c>
      <c r="O36" s="153">
        <v>173</v>
      </c>
      <c r="P36" s="153">
        <v>170</v>
      </c>
      <c r="Q36" s="153">
        <v>183</v>
      </c>
      <c r="R36" s="153">
        <v>243</v>
      </c>
      <c r="S36" s="153">
        <v>172</v>
      </c>
      <c r="T36" s="153">
        <v>160</v>
      </c>
      <c r="U36" s="49"/>
      <c r="V36" s="41">
        <v>1</v>
      </c>
      <c r="W36" s="54">
        <v>4</v>
      </c>
    </row>
    <row r="37" spans="1:23" ht="14.25">
      <c r="A37" s="48" t="s">
        <v>311</v>
      </c>
      <c r="B37" s="49" t="s">
        <v>393</v>
      </c>
      <c r="C37" s="7" t="s">
        <v>394</v>
      </c>
      <c r="D37" s="49" t="s">
        <v>98</v>
      </c>
      <c r="E37" s="49" t="s">
        <v>95</v>
      </c>
      <c r="F37" s="60">
        <f>IF(O37="","",SUM(O37:T37))</f>
        <v>1035</v>
      </c>
      <c r="G37" s="60">
        <v>96</v>
      </c>
      <c r="H37" s="79">
        <f>IF(F37="","",F37+IF(G37=0,0,G37/6*N37))</f>
        <v>1131</v>
      </c>
      <c r="I37" s="73">
        <f>IF(F37="","",F37/COUNT(O37:T37))</f>
        <v>172.5</v>
      </c>
      <c r="J37" s="76"/>
      <c r="K37" s="64" t="s">
        <v>89</v>
      </c>
      <c r="L37" s="41">
        <v>2007</v>
      </c>
      <c r="M37" s="140">
        <f>IF(H37&lt;&gt;"",H37/N37,0)</f>
        <v>188.5</v>
      </c>
      <c r="N37" s="63">
        <f>IF(F37="","",COUNT(O37:T37))</f>
        <v>6</v>
      </c>
      <c r="O37" s="153">
        <v>181</v>
      </c>
      <c r="P37" s="153">
        <v>150</v>
      </c>
      <c r="Q37" s="153">
        <v>195</v>
      </c>
      <c r="R37" s="153">
        <v>165</v>
      </c>
      <c r="S37" s="153">
        <v>197</v>
      </c>
      <c r="T37" s="153">
        <v>147</v>
      </c>
      <c r="U37" s="49"/>
      <c r="W37" s="41">
        <v>4</v>
      </c>
    </row>
    <row r="38" spans="1:23" ht="14.25">
      <c r="A38" s="48" t="s">
        <v>312</v>
      </c>
      <c r="B38" s="49" t="s">
        <v>164</v>
      </c>
      <c r="C38" s="7" t="s">
        <v>146</v>
      </c>
      <c r="D38" s="49" t="s">
        <v>148</v>
      </c>
      <c r="E38" s="49" t="s">
        <v>149</v>
      </c>
      <c r="F38" s="60">
        <f>IF(O38="","",SUM(O38:T38))</f>
        <v>992</v>
      </c>
      <c r="G38" s="60">
        <v>96</v>
      </c>
      <c r="H38" s="79">
        <f>IF(F38="","",F38+IF(G38=0,0,G38/6*N38))</f>
        <v>1088</v>
      </c>
      <c r="I38" s="73">
        <f>IF(F38="","",F38/COUNT(O38:T38))</f>
        <v>165.33333333333334</v>
      </c>
      <c r="J38" s="76"/>
      <c r="K38" s="64" t="s">
        <v>89</v>
      </c>
      <c r="L38" s="41">
        <v>2005</v>
      </c>
      <c r="M38" s="140">
        <f>IF(H38&lt;&gt;"",H38/N38,0)</f>
        <v>181.33333333333334</v>
      </c>
      <c r="N38" s="63">
        <f>IF(F38="","",COUNT(O38:T38))</f>
        <v>6</v>
      </c>
      <c r="O38" s="153">
        <v>146</v>
      </c>
      <c r="P38" s="153">
        <v>180</v>
      </c>
      <c r="Q38" s="153">
        <v>159</v>
      </c>
      <c r="R38" s="153">
        <v>178</v>
      </c>
      <c r="S38" s="153">
        <v>178</v>
      </c>
      <c r="T38" s="153">
        <v>151</v>
      </c>
      <c r="U38" s="49"/>
      <c r="W38" s="54">
        <v>4</v>
      </c>
    </row>
    <row r="39" spans="1:23" ht="14.25">
      <c r="A39" s="48" t="s">
        <v>315</v>
      </c>
      <c r="B39" s="49" t="s">
        <v>216</v>
      </c>
      <c r="C39" s="7" t="s">
        <v>217</v>
      </c>
      <c r="D39" s="49" t="s">
        <v>148</v>
      </c>
      <c r="E39" s="49" t="s">
        <v>149</v>
      </c>
      <c r="F39" s="60">
        <f>IF(O39="","",SUM(O39:T39))</f>
        <v>886</v>
      </c>
      <c r="G39" s="60">
        <v>96</v>
      </c>
      <c r="H39" s="79">
        <f>IF(F39="","",F39+IF(G39=0,0,G39/6*N39))</f>
        <v>982</v>
      </c>
      <c r="I39" s="73">
        <f>IF(F39="","",F39/COUNT(O39:T39))</f>
        <v>147.66666666666666</v>
      </c>
      <c r="J39" s="76"/>
      <c r="K39" s="64" t="s">
        <v>89</v>
      </c>
      <c r="L39" s="41">
        <v>2006</v>
      </c>
      <c r="M39" s="140">
        <f>IF(H39&lt;&gt;"",H39/N39,0)</f>
        <v>163.66666666666666</v>
      </c>
      <c r="N39" s="63">
        <f>IF(F39="","",COUNT(O39:T39))</f>
        <v>6</v>
      </c>
      <c r="O39" s="153">
        <v>128</v>
      </c>
      <c r="P39" s="153">
        <v>187</v>
      </c>
      <c r="Q39" s="153">
        <v>132</v>
      </c>
      <c r="R39" s="153">
        <v>136</v>
      </c>
      <c r="S39" s="153">
        <v>132</v>
      </c>
      <c r="T39" s="153">
        <v>171</v>
      </c>
      <c r="U39" s="49"/>
      <c r="W39" s="41">
        <v>4</v>
      </c>
    </row>
    <row r="40" spans="1:23" ht="14.25">
      <c r="A40" s="48" t="s">
        <v>316</v>
      </c>
      <c r="B40" s="49" t="s">
        <v>414</v>
      </c>
      <c r="C40" s="66" t="s">
        <v>415</v>
      </c>
      <c r="D40" s="50" t="s">
        <v>119</v>
      </c>
      <c r="E40" s="50" t="s">
        <v>117</v>
      </c>
      <c r="F40" s="51">
        <f>IF(O40="","",SUM(O40:T40))</f>
        <v>879</v>
      </c>
      <c r="G40" s="51">
        <v>96</v>
      </c>
      <c r="H40" s="52">
        <f>IF(F40="","",F40+IF(G40=0,0,G40/6*N40))</f>
        <v>975</v>
      </c>
      <c r="I40" s="53">
        <f>IF(F40="","",F40/COUNT(O40:T40))</f>
        <v>146.5</v>
      </c>
      <c r="J40" s="122"/>
      <c r="K40" s="55" t="s">
        <v>89</v>
      </c>
      <c r="L40" s="54">
        <v>2007</v>
      </c>
      <c r="M40" s="139">
        <f>IF(H40&lt;&gt;"",H40/N40,0)</f>
        <v>162.5</v>
      </c>
      <c r="N40" s="58">
        <f>IF(F40="","",COUNT(O40:T40))</f>
        <v>6</v>
      </c>
      <c r="O40" s="151">
        <v>181</v>
      </c>
      <c r="P40" s="151">
        <v>122</v>
      </c>
      <c r="Q40" s="151">
        <v>128</v>
      </c>
      <c r="R40" s="151">
        <v>141</v>
      </c>
      <c r="S40" s="151">
        <v>147</v>
      </c>
      <c r="T40" s="151">
        <v>160</v>
      </c>
      <c r="U40" s="57"/>
      <c r="V40" s="54"/>
      <c r="W40" s="54">
        <v>4</v>
      </c>
    </row>
    <row r="41" spans="1:23" ht="14.25">
      <c r="A41" s="48" t="s">
        <v>347</v>
      </c>
      <c r="B41" s="49" t="s">
        <v>416</v>
      </c>
      <c r="C41" s="7" t="s">
        <v>417</v>
      </c>
      <c r="D41" s="49" t="s">
        <v>132</v>
      </c>
      <c r="E41" s="49" t="s">
        <v>91</v>
      </c>
      <c r="F41" s="60">
        <f>IF(O41="","",SUM(O41:T41))</f>
        <v>740</v>
      </c>
      <c r="G41" s="60">
        <v>96</v>
      </c>
      <c r="H41" s="79">
        <f>IF(F41="","",F41+IF(G41=0,0,G41/6*N41))</f>
        <v>836</v>
      </c>
      <c r="I41" s="73">
        <f>IF(F41="","",F41/COUNT(O41:T41))</f>
        <v>123.33333333333333</v>
      </c>
      <c r="J41" s="76"/>
      <c r="K41" s="64" t="s">
        <v>299</v>
      </c>
      <c r="L41" s="41">
        <v>2007</v>
      </c>
      <c r="M41" s="140">
        <f>IF(H41&lt;&gt;"",H41/N41,0)</f>
        <v>139.33333333333334</v>
      </c>
      <c r="N41" s="63">
        <f>IF(F41="","",COUNT(O41:T41))</f>
        <v>6</v>
      </c>
      <c r="O41" s="153">
        <v>119</v>
      </c>
      <c r="P41" s="153">
        <v>128</v>
      </c>
      <c r="Q41" s="153">
        <v>104</v>
      </c>
      <c r="R41" s="153">
        <v>128</v>
      </c>
      <c r="S41" s="153">
        <v>150</v>
      </c>
      <c r="T41" s="153">
        <v>111</v>
      </c>
      <c r="U41" s="49"/>
      <c r="W41" s="41">
        <v>4</v>
      </c>
    </row>
    <row r="42" spans="1:23" ht="14.25">
      <c r="A42" s="48" t="s">
        <v>348</v>
      </c>
      <c r="B42" s="49" t="s">
        <v>418</v>
      </c>
      <c r="C42" s="7" t="s">
        <v>419</v>
      </c>
      <c r="D42" s="49" t="s">
        <v>119</v>
      </c>
      <c r="E42" s="49" t="s">
        <v>117</v>
      </c>
      <c r="F42" s="60">
        <f>IF(O42="","",SUM(O42:T42))</f>
        <v>739</v>
      </c>
      <c r="G42" s="60">
        <v>96</v>
      </c>
      <c r="H42" s="79">
        <f>IF(F42="","",F42+IF(G42=0,0,G42/6*N42))</f>
        <v>835</v>
      </c>
      <c r="I42" s="73">
        <f>IF(F42="","",F42/COUNT(O42:T42))</f>
        <v>123.16666666666667</v>
      </c>
      <c r="J42" s="76"/>
      <c r="K42" s="64" t="s">
        <v>299</v>
      </c>
      <c r="L42" s="41">
        <v>2004</v>
      </c>
      <c r="M42" s="140">
        <f>IF(H42&lt;&gt;"",H42/N42,0)</f>
        <v>139.16666666666666</v>
      </c>
      <c r="N42" s="63">
        <f>IF(F42="","",COUNT(O42:T42))</f>
        <v>6</v>
      </c>
      <c r="O42" s="153">
        <v>106</v>
      </c>
      <c r="P42" s="153">
        <v>138</v>
      </c>
      <c r="Q42" s="153">
        <v>145</v>
      </c>
      <c r="R42" s="153">
        <v>105</v>
      </c>
      <c r="S42" s="153">
        <v>128</v>
      </c>
      <c r="T42" s="153">
        <v>117</v>
      </c>
      <c r="U42" s="49"/>
      <c r="W42" s="54">
        <v>4</v>
      </c>
    </row>
    <row r="43" spans="1:23" ht="14.25">
      <c r="A43" s="48" t="s">
        <v>351</v>
      </c>
      <c r="B43" s="49" t="s">
        <v>184</v>
      </c>
      <c r="C43" s="7" t="s">
        <v>185</v>
      </c>
      <c r="D43" s="49" t="s">
        <v>219</v>
      </c>
      <c r="E43" s="49" t="s">
        <v>151</v>
      </c>
      <c r="F43" s="60">
        <f>IF(O43="","",SUM(O43:T43))</f>
        <v>1439</v>
      </c>
      <c r="G43" s="60">
        <v>0</v>
      </c>
      <c r="H43" s="79">
        <f>IF(F43="","",F43+IF(G43=0,0,G43/6*N43))</f>
        <v>1439</v>
      </c>
      <c r="I43" s="73">
        <f>IF(F43="","",F43/COUNT(O43:T43))</f>
        <v>239.83333333333334</v>
      </c>
      <c r="J43" s="76"/>
      <c r="K43" s="64" t="s">
        <v>89</v>
      </c>
      <c r="L43" s="41">
        <v>2001</v>
      </c>
      <c r="M43" s="140">
        <f>IF(H43&lt;&gt;"",H43/N43,0)</f>
        <v>239.83333333333334</v>
      </c>
      <c r="N43" s="63">
        <f>IF(F43="","",COUNT(O43:T43))</f>
        <v>6</v>
      </c>
      <c r="O43" s="153">
        <v>276</v>
      </c>
      <c r="P43" s="153">
        <v>213</v>
      </c>
      <c r="Q43" s="153">
        <v>207</v>
      </c>
      <c r="R43" s="153">
        <v>229</v>
      </c>
      <c r="S43" s="153">
        <v>238</v>
      </c>
      <c r="T43" s="153">
        <v>276</v>
      </c>
      <c r="U43" s="49"/>
      <c r="W43" s="41">
        <v>5</v>
      </c>
    </row>
    <row r="44" spans="1:23" ht="14.25">
      <c r="A44" s="48" t="s">
        <v>352</v>
      </c>
      <c r="B44" s="49" t="s">
        <v>186</v>
      </c>
      <c r="C44" s="66" t="s">
        <v>187</v>
      </c>
      <c r="D44" s="50" t="s">
        <v>219</v>
      </c>
      <c r="E44" s="50" t="s">
        <v>151</v>
      </c>
      <c r="F44" s="51">
        <f>IF(O44="","",SUM(O44:T44))</f>
        <v>1429</v>
      </c>
      <c r="G44" s="51">
        <v>0</v>
      </c>
      <c r="H44" s="52">
        <f>IF(F44="","",F44+IF(G44=0,0,G44/6*N44))</f>
        <v>1429</v>
      </c>
      <c r="I44" s="53">
        <f>IF(F44="","",F44/COUNT(O44:T44))</f>
        <v>238.16666666666666</v>
      </c>
      <c r="J44" s="122"/>
      <c r="K44" s="57" t="s">
        <v>89</v>
      </c>
      <c r="L44" s="54">
        <v>2000</v>
      </c>
      <c r="M44" s="139">
        <f>IF(H44&lt;&gt;"",H44/N44,0)</f>
        <v>238.16666666666666</v>
      </c>
      <c r="N44" s="56">
        <f>IF(F44="","",COUNT(O44:T44))</f>
        <v>6</v>
      </c>
      <c r="O44" s="151">
        <v>254</v>
      </c>
      <c r="P44" s="151">
        <v>248</v>
      </c>
      <c r="Q44" s="151">
        <v>228</v>
      </c>
      <c r="R44" s="151">
        <v>202</v>
      </c>
      <c r="S44" s="151">
        <v>278</v>
      </c>
      <c r="T44" s="151">
        <v>219</v>
      </c>
      <c r="U44" s="57"/>
      <c r="V44" s="54"/>
      <c r="W44" s="54">
        <v>5</v>
      </c>
    </row>
    <row r="45" spans="1:23" ht="14.25">
      <c r="A45" s="48" t="s">
        <v>357</v>
      </c>
      <c r="B45" s="49" t="s">
        <v>169</v>
      </c>
      <c r="C45" s="67" t="s">
        <v>166</v>
      </c>
      <c r="D45" s="59" t="s">
        <v>321</v>
      </c>
      <c r="E45" s="59" t="s">
        <v>322</v>
      </c>
      <c r="F45" s="51">
        <f>IF(O45="","",SUM(O45:T45))</f>
        <v>1357</v>
      </c>
      <c r="G45" s="51">
        <v>0</v>
      </c>
      <c r="H45" s="52">
        <f>IF(F45="","",F45+IF(G45=0,0,G45/6*N45))</f>
        <v>1357</v>
      </c>
      <c r="I45" s="53">
        <f>IF(F45="","",F45/COUNT(O45:T45))</f>
        <v>226.16666666666666</v>
      </c>
      <c r="J45" s="76"/>
      <c r="K45" s="49" t="s">
        <v>89</v>
      </c>
      <c r="L45" s="41">
        <v>2002</v>
      </c>
      <c r="M45" s="140">
        <f>IF(H45&lt;&gt;"",H45/N45,0)</f>
        <v>226.16666666666666</v>
      </c>
      <c r="N45" s="63">
        <f>IF(F45="","",COUNT(O45:T45))</f>
        <v>6</v>
      </c>
      <c r="O45" s="153">
        <v>258</v>
      </c>
      <c r="P45" s="153">
        <v>221</v>
      </c>
      <c r="Q45" s="153">
        <v>267</v>
      </c>
      <c r="R45" s="153">
        <v>248</v>
      </c>
      <c r="S45" s="153">
        <v>207</v>
      </c>
      <c r="T45" s="151">
        <v>156</v>
      </c>
      <c r="U45" s="57"/>
      <c r="V45" s="54">
        <v>1</v>
      </c>
      <c r="W45" s="41">
        <v>5</v>
      </c>
    </row>
    <row r="46" spans="1:23" ht="14.25">
      <c r="A46" s="48" t="s">
        <v>358</v>
      </c>
      <c r="B46" s="57" t="s">
        <v>231</v>
      </c>
      <c r="C46" s="66" t="s">
        <v>232</v>
      </c>
      <c r="D46" s="50" t="s">
        <v>154</v>
      </c>
      <c r="E46" s="50" t="s">
        <v>155</v>
      </c>
      <c r="F46" s="51">
        <f>IF(O46="","",SUM(O46:T46))</f>
        <v>1341</v>
      </c>
      <c r="G46" s="51">
        <v>0</v>
      </c>
      <c r="H46" s="52">
        <f>IF(F46="","",F46+IF(G46=0,0,G46/6*N46))</f>
        <v>1341</v>
      </c>
      <c r="I46" s="53">
        <f>IF(F46="","",F46/COUNT(O46:T46))</f>
        <v>223.5</v>
      </c>
      <c r="J46" s="122"/>
      <c r="K46" s="55" t="s">
        <v>299</v>
      </c>
      <c r="L46" s="54">
        <v>1999</v>
      </c>
      <c r="M46" s="139">
        <f>IF(H46&lt;&gt;"",H46/N46,0)</f>
        <v>223.5</v>
      </c>
      <c r="N46" s="56">
        <f>IF(F46="","",COUNT(O46:T46))</f>
        <v>6</v>
      </c>
      <c r="O46" s="151">
        <v>245</v>
      </c>
      <c r="P46" s="151">
        <v>259</v>
      </c>
      <c r="Q46" s="151">
        <v>223</v>
      </c>
      <c r="R46" s="151">
        <v>180</v>
      </c>
      <c r="S46" s="151">
        <v>207</v>
      </c>
      <c r="T46" s="151">
        <v>227</v>
      </c>
      <c r="U46" s="57"/>
      <c r="V46" s="54">
        <v>1</v>
      </c>
      <c r="W46" s="54">
        <v>5</v>
      </c>
    </row>
    <row r="47" spans="1:23" ht="14.25">
      <c r="A47" s="48" t="s">
        <v>359</v>
      </c>
      <c r="B47" s="49" t="s">
        <v>332</v>
      </c>
      <c r="C47" s="7" t="s">
        <v>333</v>
      </c>
      <c r="D47" s="49" t="s">
        <v>99</v>
      </c>
      <c r="E47" s="49" t="s">
        <v>91</v>
      </c>
      <c r="F47" s="60">
        <f>IF(O47="","",SUM(O47:T47))</f>
        <v>1332</v>
      </c>
      <c r="G47" s="60">
        <v>48</v>
      </c>
      <c r="H47" s="79">
        <f>IF(F47="","",F47+IF(G47=0,0,G47/6*N47))</f>
        <v>1380</v>
      </c>
      <c r="I47" s="73">
        <f>IF(F47="","",F47/COUNT(O47:T47))</f>
        <v>222</v>
      </c>
      <c r="J47" s="76"/>
      <c r="K47" s="64" t="s">
        <v>89</v>
      </c>
      <c r="L47" s="41">
        <v>2003</v>
      </c>
      <c r="M47" s="140">
        <f>IF(H47&lt;&gt;"",H47/N47,0)</f>
        <v>230</v>
      </c>
      <c r="N47" s="63">
        <f>IF(F47="","",COUNT(O47:T47))</f>
        <v>6</v>
      </c>
      <c r="O47" s="153">
        <v>178</v>
      </c>
      <c r="P47" s="153">
        <v>299</v>
      </c>
      <c r="Q47" s="153">
        <v>173</v>
      </c>
      <c r="R47" s="153">
        <v>201</v>
      </c>
      <c r="S47" s="153">
        <v>205</v>
      </c>
      <c r="T47" s="153">
        <v>276</v>
      </c>
      <c r="U47" s="49"/>
      <c r="W47" s="41">
        <v>5</v>
      </c>
    </row>
    <row r="48" spans="1:23" ht="14.25">
      <c r="A48" s="48" t="s">
        <v>360</v>
      </c>
      <c r="B48" s="57" t="s">
        <v>156</v>
      </c>
      <c r="C48" s="66" t="s">
        <v>143</v>
      </c>
      <c r="D48" s="50" t="s">
        <v>93</v>
      </c>
      <c r="E48" s="50" t="s">
        <v>94</v>
      </c>
      <c r="F48" s="51">
        <f>IF(O48="","",SUM(O48:T48))</f>
        <v>1299</v>
      </c>
      <c r="G48" s="51">
        <v>0</v>
      </c>
      <c r="H48" s="52">
        <f>IF(F48="","",F48+IF(G48=0,0,G48/6*N48))</f>
        <v>1299</v>
      </c>
      <c r="I48" s="53">
        <f>IF(F48="","",F48/COUNT(O48:T48))</f>
        <v>216.5</v>
      </c>
      <c r="J48" s="122"/>
      <c r="K48" s="57" t="s">
        <v>89</v>
      </c>
      <c r="L48" s="54">
        <v>2001</v>
      </c>
      <c r="M48" s="139">
        <f>IF(H48&lt;&gt;"",H48/N48,0)</f>
        <v>216.5</v>
      </c>
      <c r="N48" s="56">
        <f>IF(F48="","",COUNT(O48:T48))</f>
        <v>6</v>
      </c>
      <c r="O48" s="151">
        <v>237</v>
      </c>
      <c r="P48" s="151">
        <v>173</v>
      </c>
      <c r="Q48" s="151">
        <v>255</v>
      </c>
      <c r="R48" s="151">
        <v>195</v>
      </c>
      <c r="S48" s="151">
        <v>201</v>
      </c>
      <c r="T48" s="154">
        <v>238</v>
      </c>
      <c r="U48" s="57"/>
      <c r="V48" s="54"/>
      <c r="W48" s="54">
        <v>5</v>
      </c>
    </row>
    <row r="49" spans="1:23" ht="14.25">
      <c r="A49" s="48" t="s">
        <v>361</v>
      </c>
      <c r="B49" s="49" t="s">
        <v>200</v>
      </c>
      <c r="C49" s="7" t="s">
        <v>201</v>
      </c>
      <c r="D49" s="49" t="s">
        <v>154</v>
      </c>
      <c r="E49" s="49" t="s">
        <v>155</v>
      </c>
      <c r="F49" s="60">
        <f>IF(O49="","",SUM(O49:T49))</f>
        <v>1296</v>
      </c>
      <c r="G49" s="60">
        <v>0</v>
      </c>
      <c r="H49" s="79">
        <f>IF(F49="","",F49+IF(G49=0,0,G49/6*N49))</f>
        <v>1296</v>
      </c>
      <c r="I49" s="73">
        <f>IF(F49="","",F49/COUNT(O49:T49))</f>
        <v>216</v>
      </c>
      <c r="J49" s="76"/>
      <c r="K49" s="64" t="s">
        <v>299</v>
      </c>
      <c r="L49" s="41">
        <v>2000</v>
      </c>
      <c r="M49" s="140">
        <f>IF(H49&lt;&gt;"",H49/N49,0)</f>
        <v>216</v>
      </c>
      <c r="N49" s="63">
        <f>IF(F49="","",COUNT(O49:T49))</f>
        <v>6</v>
      </c>
      <c r="O49" s="153">
        <v>222</v>
      </c>
      <c r="P49" s="153">
        <v>259</v>
      </c>
      <c r="Q49" s="153">
        <v>225</v>
      </c>
      <c r="R49" s="153">
        <v>206</v>
      </c>
      <c r="S49" s="153">
        <v>180</v>
      </c>
      <c r="T49" s="153">
        <v>204</v>
      </c>
      <c r="U49" s="49"/>
      <c r="W49" s="41">
        <v>5</v>
      </c>
    </row>
    <row r="50" spans="1:23" ht="14.25">
      <c r="A50" s="48" t="s">
        <v>362</v>
      </c>
      <c r="B50" s="49" t="s">
        <v>343</v>
      </c>
      <c r="C50" s="66" t="s">
        <v>344</v>
      </c>
      <c r="D50" s="50" t="s">
        <v>161</v>
      </c>
      <c r="E50" s="50" t="s">
        <v>162</v>
      </c>
      <c r="F50" s="51">
        <f>IF(O50="","",SUM(O50:T50))</f>
        <v>1256</v>
      </c>
      <c r="G50" s="51">
        <v>48</v>
      </c>
      <c r="H50" s="52">
        <f>IF(F50="","",F50+IF(G50=0,0,G50/6*N50))</f>
        <v>1304</v>
      </c>
      <c r="I50" s="53">
        <f>IF(F50="","",F50/COUNT(O50:T50))</f>
        <v>209.33333333333334</v>
      </c>
      <c r="J50" s="122"/>
      <c r="K50" s="55" t="s">
        <v>89</v>
      </c>
      <c r="L50" s="54">
        <v>2004</v>
      </c>
      <c r="M50" s="139">
        <f>IF(H50&lt;&gt;"",H50/N50,0)</f>
        <v>217.33333333333334</v>
      </c>
      <c r="N50" s="56">
        <f>IF(F50="","",COUNT(O50:T50))</f>
        <v>6</v>
      </c>
      <c r="O50" s="151">
        <v>204</v>
      </c>
      <c r="P50" s="151">
        <v>205</v>
      </c>
      <c r="Q50" s="151">
        <v>234</v>
      </c>
      <c r="R50" s="151">
        <v>214</v>
      </c>
      <c r="S50" s="151">
        <v>198</v>
      </c>
      <c r="T50" s="151">
        <v>201</v>
      </c>
      <c r="U50" s="57"/>
      <c r="V50" s="54"/>
      <c r="W50" s="54">
        <v>5</v>
      </c>
    </row>
    <row r="51" spans="1:23" ht="14.25">
      <c r="A51" s="48" t="s">
        <v>363</v>
      </c>
      <c r="B51" s="49" t="s">
        <v>420</v>
      </c>
      <c r="C51" s="66" t="s">
        <v>421</v>
      </c>
      <c r="D51" s="50" t="s">
        <v>124</v>
      </c>
      <c r="E51" s="50" t="s">
        <v>115</v>
      </c>
      <c r="F51" s="51">
        <f>IF(O51="","",SUM(O51:T51))</f>
        <v>1241</v>
      </c>
      <c r="G51" s="51">
        <v>0</v>
      </c>
      <c r="H51" s="52">
        <f>IF(F51="","",F51+IF(G51=0,0,G51/6*N51))</f>
        <v>1241</v>
      </c>
      <c r="I51" s="53">
        <f>IF(F51="","",F51/COUNT(O51:T51))</f>
        <v>206.83333333333334</v>
      </c>
      <c r="J51" s="122"/>
      <c r="K51" s="55" t="s">
        <v>299</v>
      </c>
      <c r="L51" s="54">
        <v>2003</v>
      </c>
      <c r="M51" s="139">
        <f>IF(H51&lt;&gt;"",H51/N51,0)</f>
        <v>206.83333333333334</v>
      </c>
      <c r="N51" s="56">
        <f>IF(F51="","",COUNT(O51:T51))</f>
        <v>6</v>
      </c>
      <c r="O51" s="151">
        <v>195</v>
      </c>
      <c r="P51" s="152">
        <v>172</v>
      </c>
      <c r="Q51" s="151">
        <v>247</v>
      </c>
      <c r="R51" s="151">
        <v>191</v>
      </c>
      <c r="S51" s="151">
        <v>246</v>
      </c>
      <c r="T51" s="151">
        <v>190</v>
      </c>
      <c r="U51" s="57"/>
      <c r="V51" s="54">
        <v>1</v>
      </c>
      <c r="W51" s="41">
        <v>5</v>
      </c>
    </row>
    <row r="52" spans="1:23" ht="14.25">
      <c r="A52" s="48" t="s">
        <v>364</v>
      </c>
      <c r="B52" s="49" t="s">
        <v>192</v>
      </c>
      <c r="C52" s="7" t="s">
        <v>193</v>
      </c>
      <c r="D52" s="49" t="s">
        <v>233</v>
      </c>
      <c r="E52" s="49" t="s">
        <v>163</v>
      </c>
      <c r="F52" s="60">
        <f>IF(O52="","",SUM(O52:T52))</f>
        <v>1236</v>
      </c>
      <c r="G52" s="60">
        <v>0</v>
      </c>
      <c r="H52" s="79">
        <f>IF(F52="","",F52+IF(G52=0,0,G52/6*N52))</f>
        <v>1236</v>
      </c>
      <c r="I52" s="73">
        <f>IF(F52="","",F52/COUNT(O52:T52))</f>
        <v>206</v>
      </c>
      <c r="J52" s="76"/>
      <c r="K52" s="64" t="s">
        <v>89</v>
      </c>
      <c r="L52" s="41">
        <v>2000</v>
      </c>
      <c r="M52" s="140">
        <f>IF(H52&lt;&gt;"",H52/N52,0)</f>
        <v>206</v>
      </c>
      <c r="N52" s="63">
        <f>IF(F52="","",COUNT(O52:T52))</f>
        <v>6</v>
      </c>
      <c r="O52" s="153">
        <v>192</v>
      </c>
      <c r="P52" s="153">
        <v>237</v>
      </c>
      <c r="Q52" s="153">
        <v>207</v>
      </c>
      <c r="R52" s="153">
        <v>201</v>
      </c>
      <c r="S52" s="153">
        <v>212</v>
      </c>
      <c r="T52" s="153">
        <v>187</v>
      </c>
      <c r="U52" s="49"/>
      <c r="W52" s="54">
        <v>5</v>
      </c>
    </row>
    <row r="53" spans="1:23" ht="14.25">
      <c r="A53" s="48" t="s">
        <v>365</v>
      </c>
      <c r="B53" s="49" t="s">
        <v>189</v>
      </c>
      <c r="C53" s="7" t="s">
        <v>190</v>
      </c>
      <c r="D53" s="49" t="s">
        <v>138</v>
      </c>
      <c r="E53" s="49" t="s">
        <v>139</v>
      </c>
      <c r="F53" s="60">
        <f>IF(O53="","",SUM(O53:T53))</f>
        <v>1212</v>
      </c>
      <c r="G53" s="60">
        <v>0</v>
      </c>
      <c r="H53" s="79">
        <f>IF(F53="","",F53+IF(G53=0,0,G53/6*N53))</f>
        <v>1212</v>
      </c>
      <c r="I53" s="73">
        <f>IF(F53="","",F53/COUNT(O53:T53))</f>
        <v>202</v>
      </c>
      <c r="J53" s="76"/>
      <c r="K53" s="64" t="s">
        <v>299</v>
      </c>
      <c r="L53" s="41">
        <v>2004</v>
      </c>
      <c r="M53" s="140">
        <f>IF(H53&lt;&gt;"",H53/N53,0)</f>
        <v>202</v>
      </c>
      <c r="N53" s="63">
        <f>IF(F53="","",COUNT(O53:T53))</f>
        <v>6</v>
      </c>
      <c r="O53" s="153">
        <v>213</v>
      </c>
      <c r="P53" s="153">
        <v>200</v>
      </c>
      <c r="Q53" s="153">
        <v>157</v>
      </c>
      <c r="R53" s="153">
        <v>212</v>
      </c>
      <c r="S53" s="153">
        <v>173</v>
      </c>
      <c r="T53" s="153">
        <v>257</v>
      </c>
      <c r="U53" s="49"/>
      <c r="V53" s="41">
        <v>1</v>
      </c>
      <c r="W53" s="41">
        <v>5</v>
      </c>
    </row>
    <row r="54" spans="1:23" ht="14.25">
      <c r="A54" s="48" t="s">
        <v>366</v>
      </c>
      <c r="B54" s="49" t="s">
        <v>229</v>
      </c>
      <c r="C54" s="66" t="s">
        <v>230</v>
      </c>
      <c r="D54" s="50" t="s">
        <v>152</v>
      </c>
      <c r="E54" s="50" t="s">
        <v>153</v>
      </c>
      <c r="F54" s="51">
        <f>IF(O54="","",SUM(O54:T54))</f>
        <v>1194</v>
      </c>
      <c r="G54" s="51">
        <v>0</v>
      </c>
      <c r="H54" s="52">
        <f>IF(F54="","",F54+IF(G54=0,0,G54/6*N54))</f>
        <v>1194</v>
      </c>
      <c r="I54" s="53">
        <f>IF(F54="","",F54/COUNT(O54:T54))</f>
        <v>199</v>
      </c>
      <c r="J54" s="122"/>
      <c r="K54" s="55" t="s">
        <v>299</v>
      </c>
      <c r="L54" s="54">
        <v>1998</v>
      </c>
      <c r="M54" s="139">
        <f>IF(H54&lt;&gt;"",H54/N54,0)</f>
        <v>199</v>
      </c>
      <c r="N54" s="56">
        <f>IF(F54="","",COUNT(O54:T54))</f>
        <v>6</v>
      </c>
      <c r="O54" s="151">
        <v>205</v>
      </c>
      <c r="P54" s="151">
        <v>164</v>
      </c>
      <c r="Q54" s="151">
        <v>207</v>
      </c>
      <c r="R54" s="151">
        <v>224</v>
      </c>
      <c r="S54" s="151">
        <v>210</v>
      </c>
      <c r="T54" s="154">
        <v>184</v>
      </c>
      <c r="U54" s="57"/>
      <c r="V54" s="54">
        <v>1</v>
      </c>
      <c r="W54" s="54">
        <v>5</v>
      </c>
    </row>
    <row r="55" spans="1:23" ht="14.25">
      <c r="A55" s="48" t="s">
        <v>367</v>
      </c>
      <c r="B55" s="49" t="s">
        <v>422</v>
      </c>
      <c r="C55" s="7" t="s">
        <v>423</v>
      </c>
      <c r="D55" s="49" t="s">
        <v>148</v>
      </c>
      <c r="E55" s="49" t="s">
        <v>149</v>
      </c>
      <c r="F55" s="60">
        <f>IF(O55="","",SUM(O55:T55))</f>
        <v>1192</v>
      </c>
      <c r="G55" s="60">
        <v>0</v>
      </c>
      <c r="H55" s="79">
        <f>IF(F55="","",F55+IF(G55=0,0,G55/6*N55))</f>
        <v>1192</v>
      </c>
      <c r="I55" s="73">
        <f>IF(F55="","",F55/COUNT(O55:T55))</f>
        <v>198.66666666666666</v>
      </c>
      <c r="J55" s="76"/>
      <c r="K55" s="64" t="s">
        <v>89</v>
      </c>
      <c r="L55" s="41">
        <v>2001</v>
      </c>
      <c r="M55" s="140">
        <f>IF(H55&lt;&gt;"",H55/N55,0)</f>
        <v>198.66666666666666</v>
      </c>
      <c r="N55" s="63">
        <f>IF(F55="","",COUNT(O55:T55))</f>
        <v>6</v>
      </c>
      <c r="O55" s="153">
        <v>207</v>
      </c>
      <c r="P55" s="153">
        <v>226</v>
      </c>
      <c r="Q55" s="153">
        <v>184</v>
      </c>
      <c r="R55" s="153">
        <v>235</v>
      </c>
      <c r="S55" s="153">
        <v>160</v>
      </c>
      <c r="T55" s="153">
        <v>180</v>
      </c>
      <c r="U55" s="49"/>
      <c r="V55" s="41">
        <v>1</v>
      </c>
      <c r="W55" s="41">
        <v>5</v>
      </c>
    </row>
    <row r="56" spans="1:23" ht="14.25">
      <c r="A56" s="48" t="s">
        <v>368</v>
      </c>
      <c r="B56" s="49" t="s">
        <v>234</v>
      </c>
      <c r="C56" s="7" t="s">
        <v>235</v>
      </c>
      <c r="D56" s="49" t="s">
        <v>222</v>
      </c>
      <c r="E56" s="49" t="s">
        <v>223</v>
      </c>
      <c r="F56" s="60">
        <f>IF(O56="","",SUM(O56:T56))</f>
        <v>1191</v>
      </c>
      <c r="G56" s="60">
        <v>48</v>
      </c>
      <c r="H56" s="79">
        <f>IF(F56="","",F56+IF(G56=0,0,G56/6*N56))</f>
        <v>1239</v>
      </c>
      <c r="I56" s="73">
        <f>IF(F56="","",F56/COUNT(O56:T56))</f>
        <v>198.5</v>
      </c>
      <c r="J56" s="76"/>
      <c r="K56" s="64" t="s">
        <v>89</v>
      </c>
      <c r="L56" s="41">
        <v>2002</v>
      </c>
      <c r="M56" s="140">
        <f>IF(H56&lt;&gt;"",H56/N56,0)</f>
        <v>206.5</v>
      </c>
      <c r="N56" s="63">
        <f>IF(F56="","",COUNT(O56:T56))</f>
        <v>6</v>
      </c>
      <c r="O56" s="153">
        <v>161</v>
      </c>
      <c r="P56" s="153">
        <v>201</v>
      </c>
      <c r="Q56" s="153">
        <v>227</v>
      </c>
      <c r="R56" s="153">
        <v>186</v>
      </c>
      <c r="S56" s="153">
        <v>224</v>
      </c>
      <c r="T56" s="153">
        <v>192</v>
      </c>
      <c r="U56" s="49"/>
      <c r="W56" s="54">
        <v>5</v>
      </c>
    </row>
    <row r="57" spans="1:23" ht="14.25">
      <c r="A57" s="48" t="s">
        <v>369</v>
      </c>
      <c r="B57" s="49" t="s">
        <v>196</v>
      </c>
      <c r="C57" s="7" t="s">
        <v>197</v>
      </c>
      <c r="D57" s="49" t="s">
        <v>132</v>
      </c>
      <c r="E57" s="49" t="s">
        <v>91</v>
      </c>
      <c r="F57" s="60">
        <f>IF(O57="","",SUM(O57:T57))</f>
        <v>1164</v>
      </c>
      <c r="G57" s="60">
        <v>0</v>
      </c>
      <c r="H57" s="79">
        <f>IF(F57="","",F57+IF(G57=0,0,G57/6*N57))</f>
        <v>1164</v>
      </c>
      <c r="I57" s="73">
        <f>IF(F57="","",F57/COUNT(O57:T57))</f>
        <v>194</v>
      </c>
      <c r="J57" s="76"/>
      <c r="K57" s="64" t="s">
        <v>299</v>
      </c>
      <c r="L57" s="41">
        <v>2000</v>
      </c>
      <c r="M57" s="140">
        <f>IF(H57&lt;&gt;"",H57/N57,0)</f>
        <v>194</v>
      </c>
      <c r="N57" s="63">
        <f>IF(F57="","",COUNT(O57:T57))</f>
        <v>6</v>
      </c>
      <c r="O57" s="153">
        <v>225</v>
      </c>
      <c r="P57" s="153">
        <v>189</v>
      </c>
      <c r="Q57" s="153">
        <v>200</v>
      </c>
      <c r="R57" s="153">
        <v>168</v>
      </c>
      <c r="S57" s="153">
        <v>199</v>
      </c>
      <c r="T57" s="153">
        <v>183</v>
      </c>
      <c r="U57" s="49"/>
      <c r="W57" s="41">
        <v>5</v>
      </c>
    </row>
    <row r="58" spans="1:23" ht="14.25">
      <c r="A58" s="48" t="s">
        <v>370</v>
      </c>
      <c r="B58" s="49" t="s">
        <v>353</v>
      </c>
      <c r="C58" s="7" t="s">
        <v>354</v>
      </c>
      <c r="D58" s="49" t="s">
        <v>355</v>
      </c>
      <c r="E58" s="49" t="s">
        <v>356</v>
      </c>
      <c r="F58" s="60">
        <f>IF(O58="","",SUM(O58:T58))</f>
        <v>1095</v>
      </c>
      <c r="G58" s="60">
        <v>0</v>
      </c>
      <c r="H58" s="79">
        <f>IF(F58="","",F58+IF(G58=0,0,G58/6*N58))</f>
        <v>1095</v>
      </c>
      <c r="I58" s="73">
        <f>IF(F58="","",F58/COUNT(O58:T58))</f>
        <v>182.5</v>
      </c>
      <c r="J58" s="76"/>
      <c r="K58" s="64" t="s">
        <v>299</v>
      </c>
      <c r="L58" s="41">
        <v>2001</v>
      </c>
      <c r="M58" s="140">
        <f>IF(H58&lt;&gt;"",H58/N58,0)</f>
        <v>182.5</v>
      </c>
      <c r="N58" s="63">
        <f>IF(F58="","",COUNT(O58:T58))</f>
        <v>6</v>
      </c>
      <c r="O58" s="153">
        <v>176</v>
      </c>
      <c r="P58" s="153">
        <v>194</v>
      </c>
      <c r="Q58" s="153">
        <v>191</v>
      </c>
      <c r="R58" s="153">
        <v>220</v>
      </c>
      <c r="S58" s="153">
        <v>171</v>
      </c>
      <c r="T58" s="153">
        <v>143</v>
      </c>
      <c r="U58" s="49"/>
      <c r="V58" s="41">
        <v>1</v>
      </c>
      <c r="W58" s="54">
        <v>5</v>
      </c>
    </row>
    <row r="59" spans="1:23" ht="14.25">
      <c r="A59" s="48" t="s">
        <v>371</v>
      </c>
      <c r="B59" s="49" t="s">
        <v>242</v>
      </c>
      <c r="C59" s="7" t="s">
        <v>243</v>
      </c>
      <c r="D59" s="49" t="s">
        <v>244</v>
      </c>
      <c r="E59" s="49" t="s">
        <v>223</v>
      </c>
      <c r="F59" s="60">
        <f>IF(O59="","",SUM(O59:T59))</f>
        <v>1091</v>
      </c>
      <c r="G59" s="60">
        <v>0</v>
      </c>
      <c r="H59" s="79">
        <f>IF(F59="","",F59+IF(G59=0,0,G59/6*N59))</f>
        <v>1091</v>
      </c>
      <c r="I59" s="73">
        <f>IF(F59="","",F59/COUNT(O59:T59))</f>
        <v>181.83333333333334</v>
      </c>
      <c r="J59" s="76"/>
      <c r="K59" s="64" t="s">
        <v>299</v>
      </c>
      <c r="L59" s="41">
        <v>2001</v>
      </c>
      <c r="M59" s="140">
        <f>IF(H59&lt;&gt;"",H59/N59,0)</f>
        <v>181.83333333333334</v>
      </c>
      <c r="N59" s="63">
        <f>IF(F59="","",COUNT(O59:T59))</f>
        <v>6</v>
      </c>
      <c r="O59" s="153">
        <v>200</v>
      </c>
      <c r="P59" s="153">
        <v>151</v>
      </c>
      <c r="Q59" s="153">
        <v>154</v>
      </c>
      <c r="R59" s="153">
        <v>200</v>
      </c>
      <c r="S59" s="153">
        <v>205</v>
      </c>
      <c r="T59" s="153">
        <v>181</v>
      </c>
      <c r="U59" s="49"/>
      <c r="W59" s="41">
        <v>5</v>
      </c>
    </row>
    <row r="60" spans="1:23" ht="14.25">
      <c r="A60" s="48" t="s">
        <v>372</v>
      </c>
      <c r="B60" s="49" t="s">
        <v>313</v>
      </c>
      <c r="C60" s="7" t="s">
        <v>314</v>
      </c>
      <c r="D60" s="49" t="s">
        <v>244</v>
      </c>
      <c r="E60" s="49" t="s">
        <v>223</v>
      </c>
      <c r="F60" s="60">
        <f>IF(O60="","",SUM(O60:T60))</f>
        <v>1085</v>
      </c>
      <c r="G60" s="60">
        <v>96</v>
      </c>
      <c r="H60" s="79">
        <f>IF(F60="","",F60+IF(G60=0,0,G60/6*N60))</f>
        <v>1181</v>
      </c>
      <c r="I60" s="73">
        <f>IF(F60="","",F60/COUNT(O60:T60))</f>
        <v>180.83333333333334</v>
      </c>
      <c r="J60" s="76"/>
      <c r="K60" s="64" t="s">
        <v>299</v>
      </c>
      <c r="L60" s="41">
        <v>2005</v>
      </c>
      <c r="M60" s="140">
        <f>IF(H60&lt;&gt;"",H60/N60,0)</f>
        <v>196.83333333333334</v>
      </c>
      <c r="N60" s="63">
        <f>IF(F60="","",COUNT(O60:T60))</f>
        <v>6</v>
      </c>
      <c r="O60" s="153">
        <v>171</v>
      </c>
      <c r="P60" s="153">
        <v>169</v>
      </c>
      <c r="Q60" s="153">
        <v>257</v>
      </c>
      <c r="R60" s="153">
        <v>205</v>
      </c>
      <c r="S60" s="153">
        <v>126</v>
      </c>
      <c r="T60" s="153">
        <v>157</v>
      </c>
      <c r="U60" s="49"/>
      <c r="W60" s="54">
        <v>5</v>
      </c>
    </row>
    <row r="61" spans="1:23" ht="14.25">
      <c r="A61" s="48" t="s">
        <v>373</v>
      </c>
      <c r="B61" s="49" t="s">
        <v>194</v>
      </c>
      <c r="C61" s="7" t="s">
        <v>195</v>
      </c>
      <c r="D61" s="49" t="s">
        <v>148</v>
      </c>
      <c r="E61" s="49" t="s">
        <v>149</v>
      </c>
      <c r="F61" s="60">
        <f>IF(O61="","",SUM(O61:T61))</f>
        <v>1060</v>
      </c>
      <c r="G61" s="60">
        <v>0</v>
      </c>
      <c r="H61" s="79">
        <f>IF(F61="","",F61+IF(G61=0,0,G61/6*N61))</f>
        <v>1060</v>
      </c>
      <c r="I61" s="73">
        <f>IF(F61="","",F61/COUNT(O61:T61))</f>
        <v>176.66666666666666</v>
      </c>
      <c r="J61" s="76"/>
      <c r="K61" s="64" t="s">
        <v>299</v>
      </c>
      <c r="L61" s="41">
        <v>1999</v>
      </c>
      <c r="M61" s="140">
        <f>IF(H61&lt;&gt;"",H61/N61,0)</f>
        <v>176.66666666666666</v>
      </c>
      <c r="N61" s="63">
        <f>IF(F61="","",COUNT(O61:T61))</f>
        <v>6</v>
      </c>
      <c r="O61" s="153">
        <v>178</v>
      </c>
      <c r="P61" s="153">
        <v>197</v>
      </c>
      <c r="Q61" s="153">
        <v>127</v>
      </c>
      <c r="R61" s="153">
        <v>189</v>
      </c>
      <c r="S61" s="153">
        <v>188</v>
      </c>
      <c r="T61" s="153">
        <v>181</v>
      </c>
      <c r="U61" s="49"/>
      <c r="W61" s="41">
        <v>5</v>
      </c>
    </row>
    <row r="62" spans="1:23" ht="14.25">
      <c r="A62" s="48" t="s">
        <v>374</v>
      </c>
      <c r="B62" s="49" t="s">
        <v>300</v>
      </c>
      <c r="C62" s="7" t="s">
        <v>301</v>
      </c>
      <c r="D62" s="49" t="s">
        <v>302</v>
      </c>
      <c r="E62" s="49" t="s">
        <v>107</v>
      </c>
      <c r="F62" s="60">
        <f>IF(O62="","",SUM(O62:T62))</f>
        <v>1057</v>
      </c>
      <c r="G62" s="60">
        <v>48</v>
      </c>
      <c r="H62" s="79">
        <f>IF(F62="","",F62+IF(G62=0,0,G62/6*N62))</f>
        <v>1105</v>
      </c>
      <c r="I62" s="73">
        <f>IF(F62="","",F62/COUNT(O62:T62))</f>
        <v>176.16666666666666</v>
      </c>
      <c r="J62" s="76"/>
      <c r="K62" s="64" t="s">
        <v>89</v>
      </c>
      <c r="L62" s="41">
        <v>2002</v>
      </c>
      <c r="M62" s="140">
        <f>IF(H62&lt;&gt;"",H62/N62,0)</f>
        <v>184.16666666666666</v>
      </c>
      <c r="N62" s="63">
        <f>IF(F62="","",COUNT(O62:T62))</f>
        <v>6</v>
      </c>
      <c r="O62" s="153">
        <v>246</v>
      </c>
      <c r="P62" s="153">
        <v>171</v>
      </c>
      <c r="Q62" s="153">
        <v>159</v>
      </c>
      <c r="R62" s="153">
        <v>190</v>
      </c>
      <c r="S62" s="153">
        <v>126</v>
      </c>
      <c r="T62" s="153">
        <v>165</v>
      </c>
      <c r="U62" s="49"/>
      <c r="W62" s="54">
        <v>5</v>
      </c>
    </row>
    <row r="63" spans="1:23" ht="14.25">
      <c r="A63" s="48" t="s">
        <v>373</v>
      </c>
      <c r="B63" s="49" t="s">
        <v>182</v>
      </c>
      <c r="C63" s="7" t="s">
        <v>183</v>
      </c>
      <c r="D63" s="49" t="s">
        <v>148</v>
      </c>
      <c r="E63" s="49" t="s">
        <v>149</v>
      </c>
      <c r="F63" s="60">
        <f>IF(O63="","",SUM(O63:T63))</f>
        <v>1467</v>
      </c>
      <c r="G63" s="60">
        <v>0</v>
      </c>
      <c r="H63" s="79">
        <f>IF(F63="","",F63+IF(G63=0,0,G63/6*N63))</f>
        <v>1467</v>
      </c>
      <c r="I63" s="73">
        <f>IF(F63="","",F63/COUNT(O63:T63))</f>
        <v>244.5</v>
      </c>
      <c r="J63" s="76"/>
      <c r="K63" s="64" t="s">
        <v>89</v>
      </c>
      <c r="L63" s="41">
        <v>2001</v>
      </c>
      <c r="M63" s="140">
        <f>IF(H63&lt;&gt;"",H63/N63,0)</f>
        <v>244.5</v>
      </c>
      <c r="N63" s="63">
        <f>IF(F63="","",COUNT(O63:T63))</f>
        <v>6</v>
      </c>
      <c r="O63" s="153">
        <v>242</v>
      </c>
      <c r="P63" s="153">
        <v>268</v>
      </c>
      <c r="Q63" s="153">
        <v>248</v>
      </c>
      <c r="R63" s="153">
        <v>225</v>
      </c>
      <c r="S63" s="153">
        <v>258</v>
      </c>
      <c r="T63" s="153">
        <v>226</v>
      </c>
      <c r="U63" s="49"/>
      <c r="V63" s="41">
        <v>1</v>
      </c>
      <c r="W63" s="41">
        <v>6</v>
      </c>
    </row>
    <row r="64" spans="1:23" ht="14.25">
      <c r="A64" s="48" t="s">
        <v>374</v>
      </c>
      <c r="B64" s="49" t="s">
        <v>177</v>
      </c>
      <c r="C64" s="7" t="s">
        <v>172</v>
      </c>
      <c r="D64" s="49" t="s">
        <v>323</v>
      </c>
      <c r="E64" s="49" t="s">
        <v>92</v>
      </c>
      <c r="F64" s="60">
        <f>IF(O64="","",SUM(O64:T64))</f>
        <v>1318</v>
      </c>
      <c r="G64" s="60">
        <v>0</v>
      </c>
      <c r="H64" s="79">
        <f>IF(F64="","",F64+IF(G64=0,0,G64/6*N64))</f>
        <v>1318</v>
      </c>
      <c r="I64" s="73">
        <f>IF(F64="","",F64/COUNT(O64:T64))</f>
        <v>219.66666666666666</v>
      </c>
      <c r="J64" s="76"/>
      <c r="K64" s="64" t="s">
        <v>89</v>
      </c>
      <c r="L64" s="41">
        <v>2003</v>
      </c>
      <c r="M64" s="140">
        <f>IF(H64&lt;&gt;"",H64/N64,0)</f>
        <v>219.66666666666666</v>
      </c>
      <c r="N64" s="63">
        <f>IF(F64="","",COUNT(O64:T64))</f>
        <v>6</v>
      </c>
      <c r="O64" s="153">
        <v>211</v>
      </c>
      <c r="P64" s="153">
        <v>246</v>
      </c>
      <c r="Q64" s="153">
        <v>247</v>
      </c>
      <c r="R64" s="153">
        <v>213</v>
      </c>
      <c r="S64" s="153">
        <v>189</v>
      </c>
      <c r="T64" s="153">
        <v>212</v>
      </c>
      <c r="U64" s="49"/>
      <c r="V64" s="41">
        <v>1</v>
      </c>
      <c r="W64" s="41">
        <v>6</v>
      </c>
    </row>
    <row r="65" spans="1:23" ht="14.25">
      <c r="A65" s="48" t="s">
        <v>375</v>
      </c>
      <c r="B65" s="49" t="s">
        <v>160</v>
      </c>
      <c r="C65" s="7" t="s">
        <v>145</v>
      </c>
      <c r="D65" s="49" t="s">
        <v>161</v>
      </c>
      <c r="E65" s="49" t="s">
        <v>162</v>
      </c>
      <c r="F65" s="60">
        <f>IF(O65="","",SUM(O65:T65))</f>
        <v>1317</v>
      </c>
      <c r="G65" s="60">
        <v>0</v>
      </c>
      <c r="H65" s="79">
        <f>IF(F65="","",F65+IF(G65=0,0,G65/6*N65))</f>
        <v>1317</v>
      </c>
      <c r="I65" s="73">
        <f>IF(F65="","",F65/COUNT(O65:T65))</f>
        <v>219.5</v>
      </c>
      <c r="J65" s="76"/>
      <c r="K65" s="64" t="s">
        <v>299</v>
      </c>
      <c r="L65" s="41">
        <v>2003</v>
      </c>
      <c r="M65" s="140">
        <f>IF(H65&lt;&gt;"",H65/N65,0)</f>
        <v>219.5</v>
      </c>
      <c r="N65" s="63">
        <f>IF(F65="","",COUNT(O65:T65))</f>
        <v>6</v>
      </c>
      <c r="O65" s="153">
        <v>237</v>
      </c>
      <c r="P65" s="153">
        <v>266</v>
      </c>
      <c r="Q65" s="153">
        <v>193</v>
      </c>
      <c r="R65" s="153">
        <v>248</v>
      </c>
      <c r="S65" s="153">
        <v>181</v>
      </c>
      <c r="T65" s="153">
        <v>192</v>
      </c>
      <c r="U65" s="49"/>
      <c r="V65" s="41">
        <v>1</v>
      </c>
      <c r="W65" s="41">
        <v>6</v>
      </c>
    </row>
    <row r="66" spans="1:23" ht="14.25">
      <c r="A66" s="48" t="s">
        <v>376</v>
      </c>
      <c r="B66" s="49" t="s">
        <v>105</v>
      </c>
      <c r="C66" s="7" t="s">
        <v>104</v>
      </c>
      <c r="D66" s="49" t="s">
        <v>106</v>
      </c>
      <c r="E66" s="49" t="s">
        <v>107</v>
      </c>
      <c r="F66" s="60">
        <f>IF(O66="","",SUM(O66:T66))</f>
        <v>1305</v>
      </c>
      <c r="G66" s="60">
        <v>48</v>
      </c>
      <c r="H66" s="79">
        <f>IF(F66="","",F66+IF(G66=0,0,G66/6*N66))</f>
        <v>1353</v>
      </c>
      <c r="I66" s="73">
        <f>IF(F66="","",F66/COUNT(O66:T66))</f>
        <v>217.5</v>
      </c>
      <c r="J66" s="76"/>
      <c r="K66" s="64" t="s">
        <v>89</v>
      </c>
      <c r="L66" s="41">
        <v>2003</v>
      </c>
      <c r="M66" s="140">
        <f>IF(H66&lt;&gt;"",H66/N66,0)</f>
        <v>225.5</v>
      </c>
      <c r="N66" s="63">
        <f>IF(F66="","",COUNT(O66:T66))</f>
        <v>6</v>
      </c>
      <c r="O66" s="153">
        <v>226</v>
      </c>
      <c r="P66" s="153">
        <v>206</v>
      </c>
      <c r="Q66" s="153">
        <v>204</v>
      </c>
      <c r="R66" s="153">
        <v>214</v>
      </c>
      <c r="S66" s="153">
        <v>246</v>
      </c>
      <c r="T66" s="153">
        <v>209</v>
      </c>
      <c r="U66" s="49"/>
      <c r="W66" s="41">
        <v>6</v>
      </c>
    </row>
    <row r="67" spans="1:23" ht="14.25">
      <c r="A67" s="48" t="s">
        <v>377</v>
      </c>
      <c r="B67" s="49" t="s">
        <v>174</v>
      </c>
      <c r="C67" s="7" t="s">
        <v>170</v>
      </c>
      <c r="D67" s="49" t="s">
        <v>103</v>
      </c>
      <c r="E67" s="49" t="s">
        <v>102</v>
      </c>
      <c r="F67" s="60">
        <f>IF(O67="","",SUM(O67:T67))</f>
        <v>1298</v>
      </c>
      <c r="G67" s="60">
        <v>0</v>
      </c>
      <c r="H67" s="79">
        <f>IF(F67="","",F67+IF(G67=0,0,G67/6*N67))</f>
        <v>1298</v>
      </c>
      <c r="I67" s="73">
        <f>IF(F67="","",F67/COUNT(O67:T67))</f>
        <v>216.33333333333334</v>
      </c>
      <c r="J67" s="76"/>
      <c r="K67" s="64" t="s">
        <v>89</v>
      </c>
      <c r="L67" s="41">
        <v>2002</v>
      </c>
      <c r="M67" s="140">
        <f>IF(H67&lt;&gt;"",H67/N67,0)</f>
        <v>216.33333333333334</v>
      </c>
      <c r="N67" s="63">
        <f>IF(F67="","",COUNT(O67:T67))</f>
        <v>6</v>
      </c>
      <c r="O67" s="153">
        <v>161</v>
      </c>
      <c r="P67" s="153">
        <v>190</v>
      </c>
      <c r="Q67" s="153">
        <v>234</v>
      </c>
      <c r="R67" s="153">
        <v>227</v>
      </c>
      <c r="S67" s="153">
        <v>228</v>
      </c>
      <c r="T67" s="153">
        <v>258</v>
      </c>
      <c r="U67" s="49"/>
      <c r="V67" s="41">
        <v>1</v>
      </c>
      <c r="W67" s="41">
        <v>6</v>
      </c>
    </row>
    <row r="68" spans="1:23" ht="14.25">
      <c r="A68" s="48" t="s">
        <v>378</v>
      </c>
      <c r="B68" s="49" t="s">
        <v>238</v>
      </c>
      <c r="C68" s="7" t="s">
        <v>239</v>
      </c>
      <c r="D68" s="49" t="s">
        <v>167</v>
      </c>
      <c r="E68" s="49" t="s">
        <v>168</v>
      </c>
      <c r="F68" s="60">
        <f>IF(O68="","",SUM(O68:T68))</f>
        <v>1290</v>
      </c>
      <c r="G68" s="60">
        <v>96</v>
      </c>
      <c r="H68" s="79">
        <f>IF(F68="","",F68+IF(G68=0,0,G68/6*N68))</f>
        <v>1386</v>
      </c>
      <c r="I68" s="73">
        <f>IF(F68="","",F68/COUNT(O68:T68))</f>
        <v>215</v>
      </c>
      <c r="J68" s="76"/>
      <c r="K68" s="64" t="s">
        <v>89</v>
      </c>
      <c r="L68" s="41">
        <v>2005</v>
      </c>
      <c r="M68" s="140">
        <f>IF(H68&lt;&gt;"",H68/N68,0)</f>
        <v>231</v>
      </c>
      <c r="N68" s="63">
        <f>IF(F68="","",COUNT(O68:T68))</f>
        <v>6</v>
      </c>
      <c r="O68" s="153">
        <v>211</v>
      </c>
      <c r="P68" s="153">
        <v>199</v>
      </c>
      <c r="Q68" s="153">
        <v>195</v>
      </c>
      <c r="R68" s="153">
        <v>288</v>
      </c>
      <c r="S68" s="153">
        <v>192</v>
      </c>
      <c r="T68" s="153">
        <v>205</v>
      </c>
      <c r="U68" s="49"/>
      <c r="W68" s="41">
        <v>6</v>
      </c>
    </row>
    <row r="69" spans="1:23" ht="14.25">
      <c r="A69" s="48" t="s">
        <v>379</v>
      </c>
      <c r="B69" s="49" t="s">
        <v>226</v>
      </c>
      <c r="C69" s="7" t="s">
        <v>227</v>
      </c>
      <c r="D69" s="49" t="s">
        <v>324</v>
      </c>
      <c r="E69" s="49" t="s">
        <v>228</v>
      </c>
      <c r="F69" s="60">
        <f>IF(O69="","",SUM(O69:T69))</f>
        <v>1268</v>
      </c>
      <c r="G69" s="60">
        <v>0</v>
      </c>
      <c r="H69" s="79">
        <f>IF(F69="","",F69+IF(G69=0,0,G69/6*N69))</f>
        <v>1268</v>
      </c>
      <c r="I69" s="73">
        <f>IF(F69="","",F69/COUNT(O69:T69))</f>
        <v>211.33333333333334</v>
      </c>
      <c r="J69" s="76"/>
      <c r="K69" s="64" t="s">
        <v>89</v>
      </c>
      <c r="L69" s="41">
        <v>1999</v>
      </c>
      <c r="M69" s="140">
        <f>IF(H69&lt;&gt;"",H69/N69,0)</f>
        <v>211.33333333333334</v>
      </c>
      <c r="N69" s="63">
        <f>IF(F69="","",COUNT(O69:T69))</f>
        <v>6</v>
      </c>
      <c r="O69" s="153">
        <v>202</v>
      </c>
      <c r="P69" s="153">
        <v>211</v>
      </c>
      <c r="Q69" s="153">
        <v>236</v>
      </c>
      <c r="R69" s="153">
        <v>204</v>
      </c>
      <c r="S69" s="153">
        <v>244</v>
      </c>
      <c r="T69" s="153">
        <v>171</v>
      </c>
      <c r="U69" s="49"/>
      <c r="W69" s="41">
        <v>6</v>
      </c>
    </row>
    <row r="70" spans="1:23" ht="14.25">
      <c r="A70" s="48" t="s">
        <v>380</v>
      </c>
      <c r="B70" s="49" t="s">
        <v>150</v>
      </c>
      <c r="C70" s="7" t="s">
        <v>142</v>
      </c>
      <c r="D70" s="49" t="s">
        <v>219</v>
      </c>
      <c r="E70" s="49" t="s">
        <v>151</v>
      </c>
      <c r="F70" s="60">
        <f>IF(O70="","",SUM(O70:T70))</f>
        <v>1240</v>
      </c>
      <c r="G70" s="60">
        <v>0</v>
      </c>
      <c r="H70" s="79">
        <f>IF(F70="","",F70+IF(G70=0,0,G70/6*N70))</f>
        <v>1240</v>
      </c>
      <c r="I70" s="73">
        <f>IF(F70="","",F70/COUNT(O70:T70))</f>
        <v>206.66666666666666</v>
      </c>
      <c r="J70" s="76"/>
      <c r="K70" s="64" t="s">
        <v>89</v>
      </c>
      <c r="L70" s="41">
        <v>2000</v>
      </c>
      <c r="M70" s="140">
        <f>IF(H70&lt;&gt;"",H70/N70,0)</f>
        <v>206.66666666666666</v>
      </c>
      <c r="N70" s="63">
        <f>IF(F70="","",COUNT(O70:T70))</f>
        <v>6</v>
      </c>
      <c r="O70" s="153">
        <v>236</v>
      </c>
      <c r="P70" s="153">
        <v>239</v>
      </c>
      <c r="Q70" s="153">
        <v>164</v>
      </c>
      <c r="R70" s="153">
        <v>217</v>
      </c>
      <c r="S70" s="153">
        <v>171</v>
      </c>
      <c r="T70" s="153">
        <v>213</v>
      </c>
      <c r="U70" s="49"/>
      <c r="W70" s="41">
        <v>6</v>
      </c>
    </row>
    <row r="71" spans="1:23" ht="14.25">
      <c r="A71" s="48" t="s">
        <v>381</v>
      </c>
      <c r="B71" s="49" t="s">
        <v>180</v>
      </c>
      <c r="C71" s="7" t="s">
        <v>181</v>
      </c>
      <c r="D71" s="49" t="s">
        <v>161</v>
      </c>
      <c r="E71" s="49" t="s">
        <v>162</v>
      </c>
      <c r="F71" s="60">
        <f>IF(O71="","",SUM(O71:T71))</f>
        <v>1224</v>
      </c>
      <c r="G71" s="60">
        <v>96</v>
      </c>
      <c r="H71" s="79">
        <f>IF(F71="","",F71+IF(G71=0,0,G71/6*N71))</f>
        <v>1320</v>
      </c>
      <c r="I71" s="73">
        <f>IF(F71="","",F71/COUNT(O71:T71))</f>
        <v>204</v>
      </c>
      <c r="J71" s="76"/>
      <c r="K71" s="64" t="s">
        <v>89</v>
      </c>
      <c r="L71" s="41">
        <v>2005</v>
      </c>
      <c r="M71" s="140">
        <f>IF(H71&lt;&gt;"",H71/N71,0)</f>
        <v>220</v>
      </c>
      <c r="N71" s="63">
        <f>IF(F71="","",COUNT(O71:T71))</f>
        <v>6</v>
      </c>
      <c r="O71" s="153">
        <v>211</v>
      </c>
      <c r="P71" s="153">
        <v>245</v>
      </c>
      <c r="Q71" s="153">
        <v>182</v>
      </c>
      <c r="R71" s="153">
        <v>171</v>
      </c>
      <c r="S71" s="153">
        <v>221</v>
      </c>
      <c r="T71" s="153">
        <v>194</v>
      </c>
      <c r="U71" s="49"/>
      <c r="W71" s="41">
        <v>6</v>
      </c>
    </row>
    <row r="72" spans="1:23" ht="14.25">
      <c r="A72" s="48" t="s">
        <v>382</v>
      </c>
      <c r="B72" s="49" t="s">
        <v>255</v>
      </c>
      <c r="C72" s="7" t="s">
        <v>256</v>
      </c>
      <c r="D72" s="49" t="s">
        <v>152</v>
      </c>
      <c r="E72" s="49" t="s">
        <v>153</v>
      </c>
      <c r="F72" s="60">
        <f>IF(O72="","",SUM(O72:T72))</f>
        <v>1193</v>
      </c>
      <c r="G72" s="60">
        <v>48</v>
      </c>
      <c r="H72" s="79">
        <f>IF(F72="","",F72+IF(G72=0,0,G72/6*N72))</f>
        <v>1241</v>
      </c>
      <c r="I72" s="73">
        <f>IF(F72="","",F72/COUNT(O72:T72))</f>
        <v>198.83333333333334</v>
      </c>
      <c r="J72" s="76"/>
      <c r="K72" s="64" t="s">
        <v>89</v>
      </c>
      <c r="L72" s="41">
        <v>2003</v>
      </c>
      <c r="M72" s="140">
        <f>IF(H72&lt;&gt;"",H72/N72,0)</f>
        <v>206.83333333333334</v>
      </c>
      <c r="N72" s="63">
        <f>IF(F72="","",COUNT(O72:T72))</f>
        <v>6</v>
      </c>
      <c r="O72" s="153">
        <v>221</v>
      </c>
      <c r="P72" s="153">
        <v>182</v>
      </c>
      <c r="Q72" s="153">
        <v>166</v>
      </c>
      <c r="R72" s="153">
        <v>189</v>
      </c>
      <c r="S72" s="153">
        <v>214</v>
      </c>
      <c r="T72" s="153">
        <v>221</v>
      </c>
      <c r="U72" s="49"/>
      <c r="W72" s="41">
        <v>6</v>
      </c>
    </row>
    <row r="73" spans="1:23" ht="14.25">
      <c r="A73" s="48" t="s">
        <v>383</v>
      </c>
      <c r="B73" s="49" t="s">
        <v>253</v>
      </c>
      <c r="C73" s="7" t="s">
        <v>254</v>
      </c>
      <c r="D73" s="49" t="s">
        <v>106</v>
      </c>
      <c r="E73" s="49" t="s">
        <v>107</v>
      </c>
      <c r="F73" s="60">
        <f>IF(O73="","",SUM(O73:T73))</f>
        <v>1169</v>
      </c>
      <c r="G73" s="60">
        <v>96</v>
      </c>
      <c r="H73" s="79">
        <f>IF(F73="","",F73+IF(G73=0,0,G73/6*N73))</f>
        <v>1265</v>
      </c>
      <c r="I73" s="73">
        <f>IF(F73="","",F73/COUNT(O73:T73))</f>
        <v>194.83333333333334</v>
      </c>
      <c r="J73" s="76"/>
      <c r="K73" s="64" t="s">
        <v>89</v>
      </c>
      <c r="L73" s="41">
        <v>2005</v>
      </c>
      <c r="M73" s="140">
        <f>IF(H73&lt;&gt;"",H73/N73,0)</f>
        <v>210.83333333333334</v>
      </c>
      <c r="N73" s="63">
        <f>IF(F73="","",COUNT(O73:T73))</f>
        <v>6</v>
      </c>
      <c r="O73" s="153">
        <v>192</v>
      </c>
      <c r="P73" s="153">
        <v>194</v>
      </c>
      <c r="Q73" s="153">
        <v>205</v>
      </c>
      <c r="R73" s="153">
        <v>157</v>
      </c>
      <c r="S73" s="153">
        <v>212</v>
      </c>
      <c r="T73" s="153">
        <v>209</v>
      </c>
      <c r="U73" s="49"/>
      <c r="W73" s="41">
        <v>6</v>
      </c>
    </row>
    <row r="74" spans="1:23" ht="14.25">
      <c r="A74" s="48" t="s">
        <v>384</v>
      </c>
      <c r="B74" s="49" t="s">
        <v>240</v>
      </c>
      <c r="C74" s="7" t="s">
        <v>241</v>
      </c>
      <c r="D74" s="49" t="s">
        <v>152</v>
      </c>
      <c r="E74" s="49" t="s">
        <v>153</v>
      </c>
      <c r="F74" s="60">
        <f>IF(O74="","",SUM(O74:T74))</f>
        <v>1166</v>
      </c>
      <c r="G74" s="60">
        <v>48</v>
      </c>
      <c r="H74" s="79">
        <f>IF(F74="","",F74+IF(G74=0,0,G74/6*N74))</f>
        <v>1214</v>
      </c>
      <c r="I74" s="73">
        <f>IF(F74="","",F74/COUNT(O74:T74))</f>
        <v>194.33333333333334</v>
      </c>
      <c r="J74" s="76"/>
      <c r="K74" s="64" t="s">
        <v>89</v>
      </c>
      <c r="L74" s="41">
        <v>2002</v>
      </c>
      <c r="M74" s="140">
        <f>IF(H74&lt;&gt;"",H74/N74,0)</f>
        <v>202.33333333333334</v>
      </c>
      <c r="N74" s="63">
        <f>IF(F74="","",COUNT(O74:T74))</f>
        <v>6</v>
      </c>
      <c r="O74" s="153">
        <v>172</v>
      </c>
      <c r="P74" s="153">
        <v>216</v>
      </c>
      <c r="Q74" s="153">
        <v>196</v>
      </c>
      <c r="R74" s="153">
        <v>238</v>
      </c>
      <c r="S74" s="153">
        <v>161</v>
      </c>
      <c r="T74" s="153">
        <v>183</v>
      </c>
      <c r="U74" s="49"/>
      <c r="W74" s="41">
        <v>6</v>
      </c>
    </row>
    <row r="75" spans="1:23" ht="14.25">
      <c r="A75" s="48" t="s">
        <v>385</v>
      </c>
      <c r="B75" s="49" t="s">
        <v>236</v>
      </c>
      <c r="C75" s="7" t="s">
        <v>237</v>
      </c>
      <c r="D75" s="49" t="s">
        <v>324</v>
      </c>
      <c r="E75" s="49" t="s">
        <v>228</v>
      </c>
      <c r="F75" s="60">
        <f>IF(O75="","",SUM(O75:T75))</f>
        <v>1156</v>
      </c>
      <c r="G75" s="60">
        <v>0</v>
      </c>
      <c r="H75" s="79">
        <f>IF(F75="","",F75+IF(G75=0,0,G75/6*N75))</f>
        <v>1156</v>
      </c>
      <c r="I75" s="73">
        <f>IF(F75="","",F75/COUNT(O75:T75))</f>
        <v>192.66666666666666</v>
      </c>
      <c r="J75" s="76"/>
      <c r="K75" s="64" t="s">
        <v>89</v>
      </c>
      <c r="L75" s="41">
        <v>2000</v>
      </c>
      <c r="M75" s="140">
        <f>IF(H75&lt;&gt;"",H75/N75,0)</f>
        <v>192.66666666666666</v>
      </c>
      <c r="N75" s="63">
        <f>IF(F75="","",COUNT(O75:T75))</f>
        <v>6</v>
      </c>
      <c r="O75" s="153">
        <v>171</v>
      </c>
      <c r="P75" s="153">
        <v>208</v>
      </c>
      <c r="Q75" s="153">
        <v>212</v>
      </c>
      <c r="R75" s="153">
        <v>195</v>
      </c>
      <c r="S75" s="153">
        <v>204</v>
      </c>
      <c r="T75" s="153">
        <v>166</v>
      </c>
      <c r="U75" s="49"/>
      <c r="W75" s="41">
        <v>6</v>
      </c>
    </row>
    <row r="76" spans="1:23" ht="14.25">
      <c r="A76" s="48" t="s">
        <v>386</v>
      </c>
      <c r="B76" s="49" t="s">
        <v>345</v>
      </c>
      <c r="C76" s="7" t="s">
        <v>346</v>
      </c>
      <c r="D76" s="49" t="s">
        <v>338</v>
      </c>
      <c r="E76" s="49" t="s">
        <v>339</v>
      </c>
      <c r="F76" s="60">
        <f>IF(O76="","",SUM(O76:T76))</f>
        <v>1146</v>
      </c>
      <c r="G76" s="60">
        <v>48</v>
      </c>
      <c r="H76" s="79">
        <f>IF(F76="","",F76+IF(G76=0,0,G76/6*N76))</f>
        <v>1194</v>
      </c>
      <c r="I76" s="73">
        <f>IF(F76="","",F76/COUNT(O76:T76))</f>
        <v>191</v>
      </c>
      <c r="J76" s="76"/>
      <c r="K76" s="64" t="s">
        <v>89</v>
      </c>
      <c r="L76" s="41">
        <v>2003</v>
      </c>
      <c r="M76" s="140">
        <f>IF(H76&lt;&gt;"",H76/N76,0)</f>
        <v>199</v>
      </c>
      <c r="N76" s="63">
        <f>IF(F76="","",COUNT(O76:T76))</f>
        <v>6</v>
      </c>
      <c r="O76" s="153">
        <v>186</v>
      </c>
      <c r="P76" s="153">
        <v>174</v>
      </c>
      <c r="Q76" s="153">
        <v>212</v>
      </c>
      <c r="R76" s="153">
        <v>205</v>
      </c>
      <c r="S76" s="153">
        <v>179</v>
      </c>
      <c r="T76" s="153">
        <v>190</v>
      </c>
      <c r="U76" s="49"/>
      <c r="W76" s="41">
        <v>6</v>
      </c>
    </row>
    <row r="77" spans="1:23" ht="14.25">
      <c r="A77" s="48" t="s">
        <v>387</v>
      </c>
      <c r="B77" s="49" t="s">
        <v>178</v>
      </c>
      <c r="C77" s="7" t="s">
        <v>173</v>
      </c>
      <c r="D77" s="49" t="s">
        <v>179</v>
      </c>
      <c r="E77" s="49" t="s">
        <v>102</v>
      </c>
      <c r="F77" s="60">
        <f>IF(O77="","",SUM(O77:T77))</f>
        <v>1127</v>
      </c>
      <c r="G77" s="60">
        <v>48</v>
      </c>
      <c r="H77" s="79">
        <f>IF(F77="","",F77+IF(G77=0,0,G77/6*N77))</f>
        <v>1175</v>
      </c>
      <c r="I77" s="73">
        <f>IF(F77="","",F77/COUNT(O77:T77))</f>
        <v>187.83333333333334</v>
      </c>
      <c r="J77" s="76"/>
      <c r="K77" s="64" t="s">
        <v>299</v>
      </c>
      <c r="L77" s="41">
        <v>2004</v>
      </c>
      <c r="M77" s="140">
        <f>IF(H77&lt;&gt;"",H77/N77,0)</f>
        <v>195.83333333333334</v>
      </c>
      <c r="N77" s="63">
        <f>IF(F77="","",COUNT(O77:T77))</f>
        <v>6</v>
      </c>
      <c r="O77" s="153">
        <v>168</v>
      </c>
      <c r="P77" s="153">
        <v>191</v>
      </c>
      <c r="Q77" s="153">
        <v>163</v>
      </c>
      <c r="R77" s="153">
        <v>189</v>
      </c>
      <c r="S77" s="153">
        <v>203</v>
      </c>
      <c r="T77" s="153">
        <v>213</v>
      </c>
      <c r="U77" s="49"/>
      <c r="W77" s="41">
        <v>6</v>
      </c>
    </row>
    <row r="78" spans="1:23" ht="14.25">
      <c r="A78" s="48" t="s">
        <v>388</v>
      </c>
      <c r="B78" s="49" t="s">
        <v>257</v>
      </c>
      <c r="C78" s="7" t="s">
        <v>258</v>
      </c>
      <c r="D78" s="49" t="s">
        <v>152</v>
      </c>
      <c r="E78" s="49" t="s">
        <v>153</v>
      </c>
      <c r="F78" s="60">
        <f>IF(O78="","",SUM(O78:T78))</f>
        <v>1090</v>
      </c>
      <c r="G78" s="60">
        <v>96</v>
      </c>
      <c r="H78" s="79">
        <f>IF(F78="","",F78+G78)</f>
        <v>1186</v>
      </c>
      <c r="I78" s="73">
        <f>IF(F78="","",F78/COUNT(O78:T78))</f>
        <v>181.66666666666666</v>
      </c>
      <c r="J78" s="76"/>
      <c r="K78" s="64" t="s">
        <v>89</v>
      </c>
      <c r="L78" s="41">
        <v>2007</v>
      </c>
      <c r="M78" s="140">
        <f>IF(H78&lt;&gt;"",H78/N78,0)</f>
        <v>197.66666666666666</v>
      </c>
      <c r="N78" s="63">
        <f>IF(F78="","",COUNT(O78:T78))</f>
        <v>6</v>
      </c>
      <c r="O78" s="153">
        <v>156</v>
      </c>
      <c r="P78" s="153">
        <v>194</v>
      </c>
      <c r="Q78" s="153">
        <v>221</v>
      </c>
      <c r="R78" s="153">
        <v>166</v>
      </c>
      <c r="S78" s="153">
        <v>171</v>
      </c>
      <c r="T78" s="153">
        <v>182</v>
      </c>
      <c r="U78" s="49"/>
      <c r="W78" s="41">
        <v>6</v>
      </c>
    </row>
    <row r="79" spans="1:23" ht="14.25">
      <c r="A79" s="48" t="s">
        <v>389</v>
      </c>
      <c r="B79" s="49" t="s">
        <v>297</v>
      </c>
      <c r="C79" s="7" t="s">
        <v>298</v>
      </c>
      <c r="D79" s="49" t="s">
        <v>161</v>
      </c>
      <c r="E79" s="49" t="s">
        <v>162</v>
      </c>
      <c r="F79" s="60">
        <f>IF(O79="","",SUM(O79:T79))</f>
        <v>993</v>
      </c>
      <c r="G79" s="60">
        <v>0</v>
      </c>
      <c r="H79" s="79">
        <f>IF(F79="","",F79+IF(G79=0,0,G79/6*N79))</f>
        <v>993</v>
      </c>
      <c r="I79" s="73">
        <f>IF(F79="","",F79/COUNT(O79:T79))</f>
        <v>165.5</v>
      </c>
      <c r="J79" s="76"/>
      <c r="K79" s="64" t="s">
        <v>299</v>
      </c>
      <c r="L79" s="41">
        <v>1999</v>
      </c>
      <c r="M79" s="140">
        <f>IF(H79&lt;&gt;"",H79/N79,0)</f>
        <v>165.5</v>
      </c>
      <c r="N79" s="63">
        <f>IF(F79="","",COUNT(O79:T79))</f>
        <v>6</v>
      </c>
      <c r="O79" s="153">
        <v>144</v>
      </c>
      <c r="P79" s="153">
        <v>169</v>
      </c>
      <c r="Q79" s="153">
        <v>203</v>
      </c>
      <c r="R79" s="153">
        <v>127</v>
      </c>
      <c r="S79" s="153">
        <v>189</v>
      </c>
      <c r="T79" s="153">
        <v>161</v>
      </c>
      <c r="U79" s="49"/>
      <c r="W79" s="41">
        <v>6</v>
      </c>
    </row>
    <row r="80" spans="1:23" ht="14.25">
      <c r="A80" s="48" t="s">
        <v>390</v>
      </c>
      <c r="B80" s="49" t="s">
        <v>198</v>
      </c>
      <c r="C80" s="7" t="s">
        <v>199</v>
      </c>
      <c r="D80" s="49" t="s">
        <v>176</v>
      </c>
      <c r="E80" s="49" t="s">
        <v>163</v>
      </c>
      <c r="F80" s="60">
        <f>IF(O80="","",SUM(O80:T80))</f>
        <v>955</v>
      </c>
      <c r="G80" s="60">
        <v>48</v>
      </c>
      <c r="H80" s="79">
        <f>IF(F80="","",F80+IF(G80=0,0,G80/6*N80))</f>
        <v>1003</v>
      </c>
      <c r="I80" s="73">
        <f>IF(F80="","",F80/COUNT(O80:T80))</f>
        <v>159.16666666666666</v>
      </c>
      <c r="J80" s="76"/>
      <c r="K80" s="64" t="s">
        <v>299</v>
      </c>
      <c r="L80" s="41">
        <v>2004</v>
      </c>
      <c r="M80" s="140">
        <f>IF(H80&lt;&gt;"",H80/N80,0)</f>
        <v>167.16666666666666</v>
      </c>
      <c r="N80" s="63">
        <f>IF(F80="","",COUNT(O80:T80))</f>
        <v>6</v>
      </c>
      <c r="O80" s="153">
        <v>196</v>
      </c>
      <c r="P80" s="153">
        <v>163</v>
      </c>
      <c r="Q80" s="153">
        <v>163</v>
      </c>
      <c r="R80" s="153">
        <v>132</v>
      </c>
      <c r="S80" s="153">
        <v>149</v>
      </c>
      <c r="T80" s="153">
        <v>152</v>
      </c>
      <c r="U80" s="49"/>
      <c r="W80" s="41">
        <v>6</v>
      </c>
    </row>
    <row r="81" spans="1:23" ht="14.25">
      <c r="A81" s="48" t="s">
        <v>391</v>
      </c>
      <c r="B81" s="49" t="s">
        <v>165</v>
      </c>
      <c r="C81" s="7" t="s">
        <v>147</v>
      </c>
      <c r="D81" s="49" t="s">
        <v>148</v>
      </c>
      <c r="E81" s="49" t="s">
        <v>149</v>
      </c>
      <c r="F81" s="60">
        <f>IF(O81="","",SUM(O81:T81))</f>
        <v>944</v>
      </c>
      <c r="G81" s="60">
        <v>0</v>
      </c>
      <c r="H81" s="79">
        <f>IF(F81="","",F81+IF(G81=0,0,G81/6*N81))</f>
        <v>944</v>
      </c>
      <c r="I81" s="73">
        <f>IF(F81="","",F81/COUNT(O81:T81))</f>
        <v>157.33333333333334</v>
      </c>
      <c r="J81" s="76"/>
      <c r="K81" s="64" t="s">
        <v>299</v>
      </c>
      <c r="L81" s="41">
        <v>2000</v>
      </c>
      <c r="M81" s="140">
        <f>IF(H81&lt;&gt;"",H81/N81,0)</f>
        <v>157.33333333333334</v>
      </c>
      <c r="N81" s="63">
        <f>IF(F81="","",COUNT(O81:T81))</f>
        <v>6</v>
      </c>
      <c r="O81" s="153">
        <v>144</v>
      </c>
      <c r="P81" s="153">
        <v>152</v>
      </c>
      <c r="Q81" s="153">
        <v>153</v>
      </c>
      <c r="R81" s="153">
        <v>142</v>
      </c>
      <c r="S81" s="153">
        <v>181</v>
      </c>
      <c r="T81" s="153">
        <v>172</v>
      </c>
      <c r="U81" s="49"/>
      <c r="W81" s="41">
        <v>6</v>
      </c>
    </row>
    <row r="82" spans="1:23" ht="14.25">
      <c r="A82" s="48" t="s">
        <v>392</v>
      </c>
      <c r="B82" s="49" t="s">
        <v>305</v>
      </c>
      <c r="C82" s="7" t="s">
        <v>306</v>
      </c>
      <c r="D82" s="49" t="s">
        <v>161</v>
      </c>
      <c r="E82" s="49" t="s">
        <v>162</v>
      </c>
      <c r="F82" s="60">
        <f>IF(O82="","",SUM(O82:T82))</f>
        <v>938</v>
      </c>
      <c r="G82" s="60">
        <v>0</v>
      </c>
      <c r="H82" s="79">
        <f>IF(F82="","",F82+IF(G82=0,0,G82/6*N82))</f>
        <v>938</v>
      </c>
      <c r="I82" s="73">
        <f>IF(F82="","",F82/COUNT(O82:T82))</f>
        <v>156.33333333333334</v>
      </c>
      <c r="J82" s="76"/>
      <c r="K82" s="64" t="s">
        <v>299</v>
      </c>
      <c r="L82" s="41">
        <v>2000</v>
      </c>
      <c r="M82" s="140">
        <f>IF(H82&lt;&gt;"",H82/N82,0)</f>
        <v>156.33333333333334</v>
      </c>
      <c r="N82" s="63">
        <f>IF(F82="","",COUNT(O82:T82))</f>
        <v>6</v>
      </c>
      <c r="O82" s="153">
        <v>157</v>
      </c>
      <c r="P82" s="153">
        <v>167</v>
      </c>
      <c r="Q82" s="153">
        <v>146</v>
      </c>
      <c r="R82" s="153">
        <v>155</v>
      </c>
      <c r="S82" s="153">
        <v>160</v>
      </c>
      <c r="T82" s="153">
        <v>153</v>
      </c>
      <c r="U82" s="49"/>
      <c r="W82" s="41">
        <v>6</v>
      </c>
    </row>
    <row r="83" spans="1:23" ht="14.25">
      <c r="A83" s="48" t="s">
        <v>395</v>
      </c>
      <c r="B83" s="49" t="s">
        <v>330</v>
      </c>
      <c r="C83" s="7" t="s">
        <v>331</v>
      </c>
      <c r="D83" s="49" t="s">
        <v>161</v>
      </c>
      <c r="E83" s="49" t="s">
        <v>162</v>
      </c>
      <c r="F83" s="60">
        <f>IF(O83="","",SUM(O83:T83))</f>
        <v>910</v>
      </c>
      <c r="G83" s="60">
        <v>96</v>
      </c>
      <c r="H83" s="79">
        <f>IF(F83="","",F83+IF(G83=0,0,G83/6*N83))</f>
        <v>1006</v>
      </c>
      <c r="I83" s="73">
        <f>IF(F83="","",F83/COUNT(O83:T83))</f>
        <v>151.66666666666666</v>
      </c>
      <c r="J83" s="76"/>
      <c r="K83" s="64" t="s">
        <v>89</v>
      </c>
      <c r="L83" s="41">
        <v>2006</v>
      </c>
      <c r="M83" s="140">
        <f>IF(H83&lt;&gt;"",H83/N83,0)</f>
        <v>167.66666666666666</v>
      </c>
      <c r="N83" s="63">
        <f>IF(F83="","",COUNT(O83:T83))</f>
        <v>6</v>
      </c>
      <c r="O83" s="153">
        <v>156</v>
      </c>
      <c r="P83" s="153">
        <v>167</v>
      </c>
      <c r="Q83" s="153">
        <v>144</v>
      </c>
      <c r="R83" s="153">
        <v>141</v>
      </c>
      <c r="S83" s="153">
        <v>158</v>
      </c>
      <c r="T83" s="153">
        <v>144</v>
      </c>
      <c r="U83" s="49"/>
      <c r="W83" s="41">
        <v>6</v>
      </c>
    </row>
    <row r="84" spans="1:23" ht="14.25">
      <c r="A84" s="48" t="s">
        <v>396</v>
      </c>
      <c r="B84" s="49" t="s">
        <v>334</v>
      </c>
      <c r="C84" s="7" t="s">
        <v>335</v>
      </c>
      <c r="D84" s="49" t="s">
        <v>176</v>
      </c>
      <c r="E84" s="49" t="s">
        <v>163</v>
      </c>
      <c r="F84" s="60">
        <f>IF(O84="","",SUM(O84:T84))</f>
        <v>863</v>
      </c>
      <c r="G84" s="60">
        <v>96</v>
      </c>
      <c r="H84" s="79">
        <f>IF(F84="","",F84+IF(G84=0,0,G84/6*N84))</f>
        <v>959</v>
      </c>
      <c r="I84" s="73">
        <f>IF(F84="","",F84/COUNT(O84:T84))</f>
        <v>143.83333333333334</v>
      </c>
      <c r="J84" s="76"/>
      <c r="K84" s="64" t="s">
        <v>299</v>
      </c>
      <c r="L84" s="41">
        <v>2005</v>
      </c>
      <c r="M84" s="140">
        <f>IF(H84&lt;&gt;"",H84/N84,0)</f>
        <v>159.83333333333334</v>
      </c>
      <c r="N84" s="63">
        <f>IF(F84="","",COUNT(O84:T84))</f>
        <v>6</v>
      </c>
      <c r="O84" s="153">
        <v>125</v>
      </c>
      <c r="P84" s="153">
        <v>123</v>
      </c>
      <c r="Q84" s="153">
        <v>137</v>
      </c>
      <c r="R84" s="153">
        <v>167</v>
      </c>
      <c r="S84" s="153">
        <v>143</v>
      </c>
      <c r="T84" s="153">
        <v>168</v>
      </c>
      <c r="U84" s="49"/>
      <c r="W84" s="41">
        <v>6</v>
      </c>
    </row>
    <row r="85" spans="1:23" ht="14.25">
      <c r="A85" s="48" t="s">
        <v>397</v>
      </c>
      <c r="B85" s="49" t="s">
        <v>336</v>
      </c>
      <c r="C85" s="7" t="s">
        <v>337</v>
      </c>
      <c r="D85" s="49" t="s">
        <v>338</v>
      </c>
      <c r="E85" s="49" t="s">
        <v>339</v>
      </c>
      <c r="F85" s="60">
        <f>IF(O85="","",SUM(O85:T85))</f>
        <v>944</v>
      </c>
      <c r="G85" s="60">
        <v>96</v>
      </c>
      <c r="H85" s="79">
        <f>IF(F85="","",F85+IF(G85=0,0,G85/6*N85))</f>
        <v>1040</v>
      </c>
      <c r="I85" s="73">
        <f>IF(F85="","",F85/COUNT(O85:T85))</f>
        <v>157.33333333333334</v>
      </c>
      <c r="J85" s="76"/>
      <c r="K85" s="64" t="s">
        <v>89</v>
      </c>
      <c r="L85" s="41">
        <v>2007</v>
      </c>
      <c r="M85" s="140">
        <f>IF(H85&lt;&gt;"",H85/N85,0)</f>
        <v>173.33333333333334</v>
      </c>
      <c r="N85" s="63">
        <f>IF(F85="","",COUNT(O85:T85))</f>
        <v>6</v>
      </c>
      <c r="O85" s="153">
        <v>96</v>
      </c>
      <c r="P85" s="153">
        <v>190</v>
      </c>
      <c r="Q85" s="153">
        <v>147</v>
      </c>
      <c r="R85" s="153">
        <v>161</v>
      </c>
      <c r="S85" s="153">
        <v>169</v>
      </c>
      <c r="T85" s="153">
        <v>181</v>
      </c>
      <c r="U85" s="49"/>
      <c r="W85" s="41">
        <v>6</v>
      </c>
    </row>
    <row r="86" spans="1:23" ht="14.25">
      <c r="A86" s="48" t="s">
        <v>398</v>
      </c>
      <c r="B86" s="49" t="s">
        <v>202</v>
      </c>
      <c r="C86" s="7" t="s">
        <v>203</v>
      </c>
      <c r="D86" s="49" t="s">
        <v>152</v>
      </c>
      <c r="E86" s="49" t="s">
        <v>153</v>
      </c>
      <c r="F86" s="60">
        <f>IF(O86="","",SUM(O86:T86))</f>
        <v>1028</v>
      </c>
      <c r="G86" s="60">
        <v>0</v>
      </c>
      <c r="H86" s="79">
        <f>IF(F86="","",F86+IF(G86=0,0,G86/6*N86))</f>
        <v>1028</v>
      </c>
      <c r="I86" s="73">
        <f>IF(F86="","",F86/COUNT(O86:T86))</f>
        <v>171.33333333333334</v>
      </c>
      <c r="J86" s="76"/>
      <c r="K86" s="64" t="s">
        <v>299</v>
      </c>
      <c r="L86" s="41">
        <v>2001</v>
      </c>
      <c r="M86" s="140">
        <f>IF(H86&lt;&gt;"",H86/N86,0)</f>
        <v>171.33333333333334</v>
      </c>
      <c r="N86" s="63">
        <f>IF(F86="","",COUNT(O86:T86))</f>
        <v>6</v>
      </c>
      <c r="O86" s="153">
        <v>156</v>
      </c>
      <c r="P86" s="153">
        <v>177</v>
      </c>
      <c r="Q86" s="153">
        <v>184</v>
      </c>
      <c r="R86" s="153">
        <v>197</v>
      </c>
      <c r="S86" s="153">
        <v>157</v>
      </c>
      <c r="T86" s="153">
        <v>157</v>
      </c>
      <c r="U86" s="49"/>
      <c r="W86" s="41">
        <v>6</v>
      </c>
    </row>
  </sheetData>
  <sheetProtection sheet="1" objects="1" selectLockedCells="1"/>
  <printOptions/>
  <pageMargins left="0.31496062992125984" right="0.3937007874015748" top="1.6141732283464567" bottom="0.5118110236220472" header="0.5118110236220472" footer="0.3937007874015748"/>
  <pageSetup fitToHeight="4" fitToWidth="1" horizontalDpi="600" verticalDpi="600" orientation="landscape" paperSize="9" scale="73" r:id="rId2"/>
  <headerFooter alignWithMargins="0">
    <oddHeader>&amp;L&amp;14JUNNU TOUR 2018-2019
Ultimate Bowling - osakilpailu , 18.1.-20.1.2019 Rauman Keilahalli
Kuuden sarjan karsinta (am.)</oddHead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7"/>
  <dimension ref="A1:O32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4.8515625" style="27" bestFit="1" customWidth="1"/>
    <col min="2" max="2" width="10.140625" style="6" hidden="1" customWidth="1"/>
    <col min="3" max="3" width="24.28125" style="3" bestFit="1" customWidth="1"/>
    <col min="4" max="4" width="15.57421875" style="3" bestFit="1" customWidth="1"/>
    <col min="5" max="5" width="17.140625" style="3" bestFit="1" customWidth="1"/>
    <col min="6" max="6" width="7.00390625" style="22" bestFit="1" customWidth="1"/>
    <col min="7" max="7" width="4.140625" style="22" customWidth="1"/>
    <col min="8" max="8" width="7.00390625" style="22" customWidth="1"/>
    <col min="9" max="9" width="7.00390625" style="22" bestFit="1" customWidth="1"/>
    <col min="10" max="10" width="4.7109375" style="22" customWidth="1"/>
    <col min="11" max="11" width="11.57421875" style="22" bestFit="1" customWidth="1"/>
    <col min="12" max="12" width="5.421875" style="22" customWidth="1"/>
    <col min="13" max="13" width="9.140625" style="21" customWidth="1"/>
    <col min="14" max="14" width="21.140625" style="8" bestFit="1" customWidth="1"/>
    <col min="15" max="15" width="0" style="8" hidden="1" customWidth="1"/>
    <col min="16" max="16384" width="9.140625" style="3" customWidth="1"/>
  </cols>
  <sheetData>
    <row r="1" spans="1:15" s="19" customFormat="1" ht="10.5">
      <c r="A1" s="26" t="s">
        <v>0</v>
      </c>
      <c r="B1" s="15" t="s">
        <v>73</v>
      </c>
      <c r="C1" s="16" t="s">
        <v>1</v>
      </c>
      <c r="D1" s="16" t="s">
        <v>11</v>
      </c>
      <c r="E1" s="16" t="s">
        <v>2</v>
      </c>
      <c r="F1" s="15" t="s">
        <v>22</v>
      </c>
      <c r="G1" s="15" t="s">
        <v>37</v>
      </c>
      <c r="H1" s="15" t="s">
        <v>39</v>
      </c>
      <c r="I1" s="15" t="s">
        <v>23</v>
      </c>
      <c r="J1" s="15" t="s">
        <v>37</v>
      </c>
      <c r="K1" s="15" t="s">
        <v>38</v>
      </c>
      <c r="L1" s="15" t="s">
        <v>37</v>
      </c>
      <c r="M1" s="33" t="s">
        <v>6</v>
      </c>
      <c r="N1" s="17" t="s">
        <v>24</v>
      </c>
      <c r="O1" s="18" t="s">
        <v>25</v>
      </c>
    </row>
    <row r="2" spans="1:14" ht="12.75">
      <c r="A2" s="25" t="s">
        <v>7</v>
      </c>
      <c r="B2" s="6" t="s">
        <v>238</v>
      </c>
      <c r="C2" s="3" t="s">
        <v>239</v>
      </c>
      <c r="D2" s="3" t="s">
        <v>167</v>
      </c>
      <c r="E2" s="3" t="s">
        <v>168</v>
      </c>
      <c r="F2" s="22">
        <v>1386</v>
      </c>
      <c r="G2" s="22">
        <v>6</v>
      </c>
      <c r="H2" s="22">
        <v>16</v>
      </c>
      <c r="I2" s="22">
        <v>1221</v>
      </c>
      <c r="J2" s="22">
        <v>5</v>
      </c>
      <c r="K2" s="22">
        <v>547</v>
      </c>
      <c r="L2" s="22">
        <v>2</v>
      </c>
      <c r="M2" s="31">
        <v>226.6153846153846</v>
      </c>
      <c r="N2" s="11">
        <v>30</v>
      </c>
    </row>
    <row r="3" spans="1:14" ht="12.75">
      <c r="A3" s="25" t="s">
        <v>8</v>
      </c>
      <c r="B3" s="6" t="s">
        <v>303</v>
      </c>
      <c r="C3" s="3" t="s">
        <v>304</v>
      </c>
      <c r="D3" s="3" t="s">
        <v>114</v>
      </c>
      <c r="E3" s="3" t="s">
        <v>115</v>
      </c>
      <c r="F3" s="22">
        <v>1341</v>
      </c>
      <c r="G3" s="22">
        <v>6</v>
      </c>
      <c r="H3" s="22">
        <v>16</v>
      </c>
      <c r="I3" s="22">
        <v>1140</v>
      </c>
      <c r="J3" s="22">
        <v>5</v>
      </c>
      <c r="M3" s="31">
        <v>209.54545454545453</v>
      </c>
      <c r="N3" s="11">
        <v>25</v>
      </c>
    </row>
    <row r="4" spans="1:14" ht="12.75">
      <c r="A4" s="25" t="s">
        <v>9</v>
      </c>
      <c r="B4" s="6" t="s">
        <v>180</v>
      </c>
      <c r="C4" s="3" t="s">
        <v>181</v>
      </c>
      <c r="D4" s="3" t="s">
        <v>161</v>
      </c>
      <c r="E4" s="3" t="s">
        <v>162</v>
      </c>
      <c r="F4" s="22">
        <v>1320</v>
      </c>
      <c r="G4" s="22">
        <v>6</v>
      </c>
      <c r="H4" s="22">
        <v>16</v>
      </c>
      <c r="I4" s="22">
        <v>948</v>
      </c>
      <c r="J4" s="22">
        <v>5</v>
      </c>
      <c r="M4" s="31">
        <v>190.1818181818182</v>
      </c>
      <c r="N4" s="11">
        <v>22</v>
      </c>
    </row>
    <row r="5" spans="1:14" ht="12.75">
      <c r="A5" s="25" t="s">
        <v>10</v>
      </c>
      <c r="B5" s="6" t="s">
        <v>253</v>
      </c>
      <c r="C5" s="3" t="s">
        <v>254</v>
      </c>
      <c r="D5" s="3" t="s">
        <v>106</v>
      </c>
      <c r="E5" s="3" t="s">
        <v>107</v>
      </c>
      <c r="F5" s="22">
        <v>1265</v>
      </c>
      <c r="G5" s="22">
        <v>6</v>
      </c>
      <c r="H5" s="22">
        <v>16</v>
      </c>
      <c r="M5" s="31">
        <v>194.83333333333334</v>
      </c>
      <c r="N5" s="11">
        <v>20</v>
      </c>
    </row>
    <row r="6" spans="1:14" ht="12.75">
      <c r="A6" s="25" t="s">
        <v>41</v>
      </c>
      <c r="B6" s="6" t="s">
        <v>257</v>
      </c>
      <c r="C6" s="3" t="s">
        <v>258</v>
      </c>
      <c r="D6" s="3" t="s">
        <v>152</v>
      </c>
      <c r="E6" s="3" t="s">
        <v>153</v>
      </c>
      <c r="F6" s="22">
        <v>1186</v>
      </c>
      <c r="G6" s="22">
        <v>6</v>
      </c>
      <c r="H6" s="22">
        <v>16</v>
      </c>
      <c r="M6" s="31">
        <v>181.66666666666666</v>
      </c>
      <c r="N6" s="11">
        <v>18</v>
      </c>
    </row>
    <row r="7" spans="1:14" ht="12.75">
      <c r="A7" s="25" t="s">
        <v>42</v>
      </c>
      <c r="B7" s="6" t="s">
        <v>247</v>
      </c>
      <c r="C7" s="3" t="s">
        <v>248</v>
      </c>
      <c r="D7" s="3" t="s">
        <v>152</v>
      </c>
      <c r="E7" s="3" t="s">
        <v>153</v>
      </c>
      <c r="F7" s="22">
        <v>1154</v>
      </c>
      <c r="G7" s="22">
        <v>6</v>
      </c>
      <c r="H7" s="22">
        <v>16</v>
      </c>
      <c r="M7" s="31">
        <v>176.33333333333334</v>
      </c>
      <c r="N7" s="11">
        <v>17</v>
      </c>
    </row>
    <row r="8" spans="1:14" ht="12.75">
      <c r="A8" s="25" t="s">
        <v>43</v>
      </c>
      <c r="B8" s="6" t="s">
        <v>393</v>
      </c>
      <c r="C8" s="3" t="s">
        <v>394</v>
      </c>
      <c r="D8" s="3" t="s">
        <v>98</v>
      </c>
      <c r="E8" s="3" t="s">
        <v>95</v>
      </c>
      <c r="F8" s="22">
        <v>1131</v>
      </c>
      <c r="G8" s="22">
        <v>6</v>
      </c>
      <c r="H8" s="22">
        <v>16</v>
      </c>
      <c r="M8" s="31">
        <v>172.5</v>
      </c>
      <c r="N8" s="11">
        <v>15</v>
      </c>
    </row>
    <row r="9" spans="1:14" ht="12.75">
      <c r="A9" s="25" t="s">
        <v>44</v>
      </c>
      <c r="B9" s="6" t="s">
        <v>245</v>
      </c>
      <c r="C9" s="3" t="s">
        <v>246</v>
      </c>
      <c r="D9" s="3" t="s">
        <v>152</v>
      </c>
      <c r="E9" s="3" t="s">
        <v>153</v>
      </c>
      <c r="F9" s="22">
        <v>1106</v>
      </c>
      <c r="G9" s="22">
        <v>6</v>
      </c>
      <c r="H9" s="22">
        <v>16</v>
      </c>
      <c r="M9" s="31">
        <v>168.33333333333334</v>
      </c>
      <c r="N9" s="11">
        <v>14</v>
      </c>
    </row>
    <row r="10" spans="1:14" ht="12.75">
      <c r="A10" s="25" t="s">
        <v>45</v>
      </c>
      <c r="B10" s="6" t="s">
        <v>164</v>
      </c>
      <c r="C10" s="3" t="s">
        <v>146</v>
      </c>
      <c r="D10" s="3" t="s">
        <v>148</v>
      </c>
      <c r="E10" s="3" t="s">
        <v>149</v>
      </c>
      <c r="F10" s="22">
        <v>1088</v>
      </c>
      <c r="G10" s="22">
        <v>6</v>
      </c>
      <c r="H10" s="22">
        <v>16</v>
      </c>
      <c r="M10" s="31">
        <v>165.33333333333334</v>
      </c>
      <c r="N10" s="11">
        <v>13</v>
      </c>
    </row>
    <row r="11" spans="1:14" ht="12.75">
      <c r="A11" s="25" t="s">
        <v>46</v>
      </c>
      <c r="B11" s="6" t="s">
        <v>408</v>
      </c>
      <c r="C11" s="3" t="s">
        <v>409</v>
      </c>
      <c r="D11" s="3" t="s">
        <v>99</v>
      </c>
      <c r="E11" s="3" t="s">
        <v>91</v>
      </c>
      <c r="F11" s="22">
        <v>1073</v>
      </c>
      <c r="G11" s="22">
        <v>6</v>
      </c>
      <c r="H11" s="22">
        <v>16</v>
      </c>
      <c r="M11" s="31">
        <v>162.83333333333334</v>
      </c>
      <c r="N11" s="11">
        <v>12</v>
      </c>
    </row>
    <row r="12" spans="1:14" ht="12.75">
      <c r="A12" s="25" t="s">
        <v>47</v>
      </c>
      <c r="B12" s="6" t="s">
        <v>336</v>
      </c>
      <c r="C12" s="3" t="s">
        <v>337</v>
      </c>
      <c r="D12" s="3" t="s">
        <v>338</v>
      </c>
      <c r="E12" s="3" t="s">
        <v>339</v>
      </c>
      <c r="F12" s="22">
        <v>1040</v>
      </c>
      <c r="G12" s="22">
        <v>6</v>
      </c>
      <c r="H12" s="22">
        <v>16</v>
      </c>
      <c r="M12" s="31">
        <v>157.33333333333334</v>
      </c>
      <c r="N12" s="11">
        <v>11</v>
      </c>
    </row>
    <row r="13" spans="1:14" ht="12.75">
      <c r="A13" s="25" t="s">
        <v>48</v>
      </c>
      <c r="B13" s="6" t="s">
        <v>330</v>
      </c>
      <c r="C13" s="3" t="s">
        <v>331</v>
      </c>
      <c r="D13" s="3" t="s">
        <v>161</v>
      </c>
      <c r="E13" s="3" t="s">
        <v>162</v>
      </c>
      <c r="F13" s="22">
        <v>1006</v>
      </c>
      <c r="G13" s="22">
        <v>6</v>
      </c>
      <c r="H13" s="22">
        <v>16</v>
      </c>
      <c r="M13" s="31">
        <v>151.66666666666666</v>
      </c>
      <c r="N13" s="11">
        <v>10</v>
      </c>
    </row>
    <row r="14" spans="1:14" ht="12.75">
      <c r="A14" s="25" t="s">
        <v>49</v>
      </c>
      <c r="B14" s="6" t="s">
        <v>216</v>
      </c>
      <c r="C14" s="3" t="s">
        <v>217</v>
      </c>
      <c r="D14" s="3" t="s">
        <v>148</v>
      </c>
      <c r="E14" s="3" t="s">
        <v>149</v>
      </c>
      <c r="F14" s="22">
        <v>982</v>
      </c>
      <c r="G14" s="22">
        <v>6</v>
      </c>
      <c r="H14" s="22">
        <v>16</v>
      </c>
      <c r="M14" s="31">
        <v>147.66666666666666</v>
      </c>
      <c r="N14" s="11">
        <v>9</v>
      </c>
    </row>
    <row r="15" spans="1:14" ht="12.75">
      <c r="A15" s="25" t="s">
        <v>50</v>
      </c>
      <c r="B15" s="6" t="s">
        <v>414</v>
      </c>
      <c r="C15" s="3" t="s">
        <v>415</v>
      </c>
      <c r="D15" s="3" t="s">
        <v>119</v>
      </c>
      <c r="E15" s="3" t="s">
        <v>117</v>
      </c>
      <c r="F15" s="22">
        <v>975</v>
      </c>
      <c r="G15" s="22">
        <v>6</v>
      </c>
      <c r="H15" s="22">
        <v>16</v>
      </c>
      <c r="M15" s="31">
        <v>146.5</v>
      </c>
      <c r="N15" s="11">
        <v>8</v>
      </c>
    </row>
    <row r="16" spans="1:14" ht="12.75">
      <c r="A16" s="25" t="s">
        <v>51</v>
      </c>
      <c r="B16" s="6" t="s">
        <v>404</v>
      </c>
      <c r="C16" s="3" t="s">
        <v>405</v>
      </c>
      <c r="D16" s="3" t="s">
        <v>138</v>
      </c>
      <c r="E16" s="3" t="s">
        <v>139</v>
      </c>
      <c r="F16" s="22">
        <v>945</v>
      </c>
      <c r="G16" s="22">
        <v>6</v>
      </c>
      <c r="H16" s="22">
        <v>16</v>
      </c>
      <c r="M16" s="31">
        <v>141.5</v>
      </c>
      <c r="N16" s="11">
        <v>7</v>
      </c>
    </row>
    <row r="17" spans="1:14" ht="12.75">
      <c r="A17" s="25"/>
      <c r="M17" s="31"/>
      <c r="N17" s="11"/>
    </row>
    <row r="18" spans="1:14" ht="12.75">
      <c r="A18" s="25"/>
      <c r="M18" s="31"/>
      <c r="N18" s="11"/>
    </row>
    <row r="19" spans="1:14" ht="12.75">
      <c r="A19" s="25"/>
      <c r="M19" s="31"/>
      <c r="N19" s="11"/>
    </row>
    <row r="20" spans="1:14" ht="12.75">
      <c r="A20" s="25"/>
      <c r="M20" s="31"/>
      <c r="N20" s="11"/>
    </row>
    <row r="21" spans="1:14" ht="12.75">
      <c r="A21" s="25"/>
      <c r="M21" s="31"/>
      <c r="N21" s="11"/>
    </row>
    <row r="22" spans="13:14" ht="12.75">
      <c r="M22" s="31"/>
      <c r="N22" s="11"/>
    </row>
    <row r="23" spans="13:14" ht="12.75">
      <c r="M23" s="31"/>
      <c r="N23" s="11"/>
    </row>
    <row r="24" spans="13:14" ht="12.75">
      <c r="M24" s="31"/>
      <c r="N24" s="11"/>
    </row>
    <row r="25" spans="13:14" ht="12.75">
      <c r="M25" s="31"/>
      <c r="N25" s="11"/>
    </row>
    <row r="26" spans="13:14" ht="12.75">
      <c r="M26" s="31"/>
      <c r="N26" s="11"/>
    </row>
    <row r="27" spans="13:14" ht="12.75">
      <c r="M27" s="31"/>
      <c r="N27" s="11"/>
    </row>
    <row r="28" spans="13:14" ht="12.75">
      <c r="M28" s="31"/>
      <c r="N28" s="11"/>
    </row>
    <row r="29" spans="13:14" ht="12.75">
      <c r="M29" s="31"/>
      <c r="N29" s="11"/>
    </row>
    <row r="30" spans="13:14" ht="12.75">
      <c r="M30" s="31"/>
      <c r="N30" s="11"/>
    </row>
    <row r="31" spans="13:14" ht="12.75">
      <c r="M31" s="31"/>
      <c r="N31" s="11"/>
    </row>
    <row r="32" spans="13:14" ht="12.75">
      <c r="M32" s="31"/>
      <c r="N32" s="11"/>
    </row>
  </sheetData>
  <sheetProtection/>
  <printOptions/>
  <pageMargins left="0.7480314960629921" right="0.7480314960629921" top="1.7716535433070868" bottom="0.5511811023622047" header="0.5118110236220472" footer="0.5118110236220472"/>
  <pageSetup horizontalDpi="600" verticalDpi="600" orientation="landscape" paperSize="9" scale="80" r:id="rId1"/>
  <headerFooter alignWithMargins="0">
    <oddHeader>&amp;L&amp;14JUNNU TOUR 2018-2019
Ultimate Bowling - osakilpailu , 18.1.-20.1.2019 Rauman Keilahalli
1.1.2005 ja myöhemmin syntyneet pojat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6"/>
  <dimension ref="A1:O32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.8515625" style="27" bestFit="1" customWidth="1"/>
    <col min="2" max="2" width="10.140625" style="6" hidden="1" customWidth="1"/>
    <col min="3" max="3" width="21.28125" style="3" bestFit="1" customWidth="1"/>
    <col min="4" max="4" width="14.57421875" style="3" bestFit="1" customWidth="1"/>
    <col min="5" max="5" width="17.140625" style="3" bestFit="1" customWidth="1"/>
    <col min="6" max="6" width="7.00390625" style="22" bestFit="1" customWidth="1"/>
    <col min="7" max="7" width="3.7109375" style="22" customWidth="1"/>
    <col min="8" max="8" width="7.00390625" style="22" customWidth="1"/>
    <col min="9" max="9" width="7.00390625" style="22" bestFit="1" customWidth="1"/>
    <col min="10" max="10" width="3.421875" style="22" customWidth="1"/>
    <col min="11" max="11" width="11.57421875" style="22" bestFit="1" customWidth="1"/>
    <col min="12" max="12" width="3.140625" style="22" customWidth="1"/>
    <col min="13" max="13" width="9.140625" style="21" customWidth="1"/>
    <col min="14" max="14" width="21.140625" style="8" bestFit="1" customWidth="1"/>
    <col min="15" max="15" width="0" style="8" hidden="1" customWidth="1"/>
    <col min="16" max="16384" width="9.140625" style="3" customWidth="1"/>
  </cols>
  <sheetData>
    <row r="1" spans="1:15" s="94" customFormat="1" ht="9.75" customHeight="1">
      <c r="A1" s="24" t="s">
        <v>0</v>
      </c>
      <c r="B1" s="20" t="s">
        <v>73</v>
      </c>
      <c r="C1" s="12" t="s">
        <v>1</v>
      </c>
      <c r="D1" s="12" t="s">
        <v>11</v>
      </c>
      <c r="E1" s="12" t="s">
        <v>2</v>
      </c>
      <c r="F1" s="20" t="s">
        <v>22</v>
      </c>
      <c r="G1" s="20" t="s">
        <v>37</v>
      </c>
      <c r="H1" s="20" t="s">
        <v>39</v>
      </c>
      <c r="I1" s="20" t="s">
        <v>23</v>
      </c>
      <c r="J1" s="20" t="s">
        <v>37</v>
      </c>
      <c r="K1" s="20" t="s">
        <v>38</v>
      </c>
      <c r="L1" s="20" t="s">
        <v>37</v>
      </c>
      <c r="M1" s="32" t="s">
        <v>6</v>
      </c>
      <c r="N1" s="93" t="s">
        <v>24</v>
      </c>
      <c r="O1" s="93" t="s">
        <v>25</v>
      </c>
    </row>
    <row r="2" spans="1:14" ht="12.75">
      <c r="A2" s="27" t="s">
        <v>7</v>
      </c>
      <c r="B2" s="6" t="s">
        <v>200</v>
      </c>
      <c r="C2" s="3" t="s">
        <v>201</v>
      </c>
      <c r="D2" s="3" t="s">
        <v>154</v>
      </c>
      <c r="E2" s="3" t="s">
        <v>155</v>
      </c>
      <c r="F2" s="22">
        <v>1296</v>
      </c>
      <c r="G2" s="22">
        <v>6</v>
      </c>
      <c r="H2" s="22">
        <v>0</v>
      </c>
      <c r="I2" s="22">
        <v>958</v>
      </c>
      <c r="J2" s="22">
        <v>5</v>
      </c>
      <c r="K2" s="22">
        <v>390</v>
      </c>
      <c r="L2" s="22">
        <v>2</v>
      </c>
      <c r="M2" s="31">
        <v>203.3846153846154</v>
      </c>
      <c r="N2" s="11">
        <v>18</v>
      </c>
    </row>
    <row r="3" spans="1:14" ht="12.75">
      <c r="A3" s="27" t="s">
        <v>8</v>
      </c>
      <c r="B3" s="6" t="s">
        <v>231</v>
      </c>
      <c r="C3" s="3" t="s">
        <v>232</v>
      </c>
      <c r="D3" s="3" t="s">
        <v>154</v>
      </c>
      <c r="E3" s="3" t="s">
        <v>155</v>
      </c>
      <c r="F3" s="22">
        <v>1341</v>
      </c>
      <c r="G3" s="22">
        <v>6</v>
      </c>
      <c r="H3" s="22">
        <v>0</v>
      </c>
      <c r="I3" s="22">
        <v>1022</v>
      </c>
      <c r="J3" s="22">
        <v>5</v>
      </c>
      <c r="K3" s="22">
        <v>322</v>
      </c>
      <c r="L3" s="22">
        <v>2</v>
      </c>
      <c r="M3" s="31">
        <v>206.53846153846155</v>
      </c>
      <c r="N3" s="11">
        <v>14</v>
      </c>
    </row>
    <row r="4" spans="1:14" ht="12.75">
      <c r="A4" s="27" t="s">
        <v>9</v>
      </c>
      <c r="B4" s="6" t="s">
        <v>229</v>
      </c>
      <c r="C4" s="3" t="s">
        <v>230</v>
      </c>
      <c r="D4" s="3" t="s">
        <v>152</v>
      </c>
      <c r="E4" s="3" t="s">
        <v>153</v>
      </c>
      <c r="F4" s="22">
        <v>1194</v>
      </c>
      <c r="G4" s="22">
        <v>6</v>
      </c>
      <c r="H4" s="22">
        <v>0</v>
      </c>
      <c r="I4" s="22">
        <v>835</v>
      </c>
      <c r="J4" s="22">
        <v>5</v>
      </c>
      <c r="M4" s="31">
        <v>184.45454545454547</v>
      </c>
      <c r="N4" s="11">
        <v>12</v>
      </c>
    </row>
    <row r="5" spans="1:14" ht="12.75">
      <c r="A5" s="27" t="s">
        <v>10</v>
      </c>
      <c r="B5" s="6" t="s">
        <v>196</v>
      </c>
      <c r="C5" s="3" t="s">
        <v>197</v>
      </c>
      <c r="D5" s="3" t="s">
        <v>132</v>
      </c>
      <c r="E5" s="3" t="s">
        <v>91</v>
      </c>
      <c r="F5" s="22">
        <v>1164</v>
      </c>
      <c r="G5" s="22">
        <v>6</v>
      </c>
      <c r="H5" s="22">
        <v>0</v>
      </c>
      <c r="M5" s="31">
        <v>194</v>
      </c>
      <c r="N5" s="11">
        <v>10</v>
      </c>
    </row>
    <row r="6" spans="1:14" ht="12.75">
      <c r="A6" s="27" t="s">
        <v>41</v>
      </c>
      <c r="B6" s="6" t="s">
        <v>353</v>
      </c>
      <c r="C6" s="3" t="s">
        <v>354</v>
      </c>
      <c r="D6" s="3" t="s">
        <v>355</v>
      </c>
      <c r="E6" s="3" t="s">
        <v>356</v>
      </c>
      <c r="F6" s="22">
        <v>1095</v>
      </c>
      <c r="G6" s="22">
        <v>6</v>
      </c>
      <c r="H6" s="22">
        <v>0</v>
      </c>
      <c r="M6" s="31">
        <v>182.5</v>
      </c>
      <c r="N6" s="11">
        <v>8</v>
      </c>
    </row>
    <row r="7" spans="1:14" ht="12.75">
      <c r="A7" s="27" t="s">
        <v>42</v>
      </c>
      <c r="B7" s="6" t="s">
        <v>242</v>
      </c>
      <c r="C7" s="3" t="s">
        <v>243</v>
      </c>
      <c r="D7" s="3" t="s">
        <v>244</v>
      </c>
      <c r="E7" s="3" t="s">
        <v>223</v>
      </c>
      <c r="F7" s="22">
        <v>1091</v>
      </c>
      <c r="G7" s="22">
        <v>6</v>
      </c>
      <c r="H7" s="22">
        <v>0</v>
      </c>
      <c r="M7" s="31">
        <v>181.83333333333334</v>
      </c>
      <c r="N7" s="11">
        <v>7</v>
      </c>
    </row>
    <row r="8" spans="1:14" ht="12.75">
      <c r="A8" s="27" t="s">
        <v>43</v>
      </c>
      <c r="B8" s="6" t="s">
        <v>194</v>
      </c>
      <c r="C8" s="3" t="s">
        <v>195</v>
      </c>
      <c r="D8" s="3" t="s">
        <v>148</v>
      </c>
      <c r="E8" s="3" t="s">
        <v>149</v>
      </c>
      <c r="F8" s="22">
        <v>1060</v>
      </c>
      <c r="G8" s="22">
        <v>6</v>
      </c>
      <c r="H8" s="22">
        <v>0</v>
      </c>
      <c r="M8" s="31">
        <v>176.66666666666666</v>
      </c>
      <c r="N8" s="11">
        <v>6</v>
      </c>
    </row>
    <row r="9" spans="1:14" ht="12.75">
      <c r="A9" s="27" t="s">
        <v>44</v>
      </c>
      <c r="B9" s="6" t="s">
        <v>202</v>
      </c>
      <c r="C9" s="3" t="s">
        <v>203</v>
      </c>
      <c r="D9" s="3" t="s">
        <v>152</v>
      </c>
      <c r="E9" s="3" t="s">
        <v>153</v>
      </c>
      <c r="F9" s="22">
        <v>1028</v>
      </c>
      <c r="G9" s="22">
        <v>6</v>
      </c>
      <c r="H9" s="22">
        <v>0</v>
      </c>
      <c r="M9" s="31">
        <v>171.33333333333334</v>
      </c>
      <c r="N9" s="11">
        <v>5</v>
      </c>
    </row>
    <row r="10" spans="1:14" ht="12.75">
      <c r="A10" s="27" t="s">
        <v>45</v>
      </c>
      <c r="B10" s="6" t="s">
        <v>297</v>
      </c>
      <c r="C10" s="3" t="s">
        <v>298</v>
      </c>
      <c r="D10" s="3" t="s">
        <v>161</v>
      </c>
      <c r="E10" s="3" t="s">
        <v>162</v>
      </c>
      <c r="F10" s="22">
        <v>993</v>
      </c>
      <c r="G10" s="22">
        <v>6</v>
      </c>
      <c r="H10" s="22">
        <v>0</v>
      </c>
      <c r="M10" s="31">
        <v>165.5</v>
      </c>
      <c r="N10" s="11">
        <v>4</v>
      </c>
    </row>
    <row r="11" spans="1:14" ht="12.75">
      <c r="A11" s="27" t="s">
        <v>46</v>
      </c>
      <c r="B11" s="6" t="s">
        <v>165</v>
      </c>
      <c r="C11" s="3" t="s">
        <v>147</v>
      </c>
      <c r="D11" s="3" t="s">
        <v>148</v>
      </c>
      <c r="E11" s="3" t="s">
        <v>149</v>
      </c>
      <c r="F11" s="22">
        <v>944</v>
      </c>
      <c r="G11" s="22">
        <v>6</v>
      </c>
      <c r="H11" s="22">
        <v>0</v>
      </c>
      <c r="M11" s="31">
        <v>157.33333333333334</v>
      </c>
      <c r="N11" s="11">
        <v>3</v>
      </c>
    </row>
    <row r="12" spans="1:14" ht="12.75">
      <c r="A12" s="27" t="s">
        <v>47</v>
      </c>
      <c r="B12" s="6" t="s">
        <v>305</v>
      </c>
      <c r="C12" s="3" t="s">
        <v>306</v>
      </c>
      <c r="D12" s="3" t="s">
        <v>161</v>
      </c>
      <c r="E12" s="3" t="s">
        <v>162</v>
      </c>
      <c r="F12" s="22">
        <v>938</v>
      </c>
      <c r="G12" s="22">
        <v>6</v>
      </c>
      <c r="H12" s="22">
        <v>0</v>
      </c>
      <c r="M12" s="31">
        <v>156.33333333333334</v>
      </c>
      <c r="N12" s="11">
        <v>2</v>
      </c>
    </row>
    <row r="13" spans="13:14" ht="12.75">
      <c r="M13" s="31"/>
      <c r="N13" s="11"/>
    </row>
    <row r="14" spans="13:14" ht="12.75">
      <c r="M14" s="31"/>
      <c r="N14" s="11"/>
    </row>
    <row r="15" spans="13:14" ht="12.75">
      <c r="M15" s="31"/>
      <c r="N15" s="11"/>
    </row>
    <row r="16" spans="13:14" ht="12.75">
      <c r="M16" s="31"/>
      <c r="N16" s="11"/>
    </row>
    <row r="17" spans="13:14" ht="12.75">
      <c r="M17" s="31"/>
      <c r="N17" s="11"/>
    </row>
    <row r="18" spans="13:14" ht="12.75">
      <c r="M18" s="31"/>
      <c r="N18" s="11"/>
    </row>
    <row r="19" spans="13:14" ht="12.75">
      <c r="M19" s="31"/>
      <c r="N19" s="11"/>
    </row>
    <row r="20" spans="13:14" ht="12.75">
      <c r="M20" s="31"/>
      <c r="N20" s="11"/>
    </row>
    <row r="21" spans="13:14" ht="12.75">
      <c r="M21" s="31"/>
      <c r="N21" s="11"/>
    </row>
    <row r="22" spans="13:14" ht="12.75">
      <c r="M22" s="31"/>
      <c r="N22" s="11"/>
    </row>
    <row r="23" spans="13:14" ht="12.75">
      <c r="M23" s="31"/>
      <c r="N23" s="11"/>
    </row>
    <row r="24" spans="13:14" ht="12.75">
      <c r="M24" s="31"/>
      <c r="N24" s="11"/>
    </row>
    <row r="25" spans="13:14" ht="12.75">
      <c r="M25" s="31"/>
      <c r="N25" s="11"/>
    </row>
    <row r="26" spans="13:14" ht="12.75">
      <c r="M26" s="31"/>
      <c r="N26" s="11"/>
    </row>
    <row r="27" spans="13:14" ht="12.75">
      <c r="M27" s="31"/>
      <c r="N27" s="11"/>
    </row>
    <row r="28" spans="13:14" ht="12.75">
      <c r="M28" s="31"/>
      <c r="N28" s="11"/>
    </row>
    <row r="29" spans="13:14" ht="12.75">
      <c r="M29" s="31"/>
      <c r="N29" s="11"/>
    </row>
    <row r="30" spans="13:14" ht="12.75">
      <c r="M30" s="31"/>
      <c r="N30" s="11"/>
    </row>
    <row r="31" spans="13:14" ht="12.75">
      <c r="M31" s="31"/>
      <c r="N31" s="11"/>
    </row>
    <row r="32" spans="13:14" ht="12.75">
      <c r="M32" s="31"/>
      <c r="N32" s="11"/>
    </row>
  </sheetData>
  <sheetProtection/>
  <printOptions/>
  <pageMargins left="0.7480314960629921" right="0.7480314960629921" top="1.7716535433070868" bottom="0.5118110236220472" header="0.5118110236220472" footer="0.4330708661417323"/>
  <pageSetup horizontalDpi="600" verticalDpi="600" orientation="landscape" paperSize="9" scale="80" r:id="rId1"/>
  <headerFooter alignWithMargins="0">
    <oddHeader>&amp;L&amp;14JUNNU TOUR 2018-2019
Ultimate Bowling - osakilpailu , 18.1.-20.1.2019 Rauman Keilahalli
Tytöt 31.12.1998 ja aikaisemmin syntyneet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6"/>
  <dimension ref="A1:O32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.8515625" style="27" bestFit="1" customWidth="1"/>
    <col min="2" max="2" width="10.140625" style="6" hidden="1" customWidth="1"/>
    <col min="3" max="3" width="21.28125" style="3" bestFit="1" customWidth="1"/>
    <col min="4" max="4" width="14.57421875" style="3" bestFit="1" customWidth="1"/>
    <col min="5" max="5" width="17.140625" style="3" bestFit="1" customWidth="1"/>
    <col min="6" max="6" width="7.00390625" style="22" bestFit="1" customWidth="1"/>
    <col min="7" max="7" width="3.7109375" style="22" customWidth="1"/>
    <col min="8" max="8" width="7.00390625" style="22" customWidth="1"/>
    <col min="9" max="9" width="7.00390625" style="22" bestFit="1" customWidth="1"/>
    <col min="10" max="10" width="3.421875" style="22" customWidth="1"/>
    <col min="11" max="11" width="11.57421875" style="22" bestFit="1" customWidth="1"/>
    <col min="12" max="12" width="3.140625" style="22" customWidth="1"/>
    <col min="13" max="13" width="9.140625" style="21" customWidth="1"/>
    <col min="14" max="14" width="21.140625" style="8" bestFit="1" customWidth="1"/>
    <col min="15" max="15" width="0" style="8" hidden="1" customWidth="1"/>
    <col min="16" max="16384" width="9.140625" style="3" customWidth="1"/>
  </cols>
  <sheetData>
    <row r="1" spans="1:15" s="94" customFormat="1" ht="9.75" customHeight="1">
      <c r="A1" s="24" t="s">
        <v>0</v>
      </c>
      <c r="B1" s="20" t="s">
        <v>73</v>
      </c>
      <c r="C1" s="12" t="s">
        <v>1</v>
      </c>
      <c r="D1" s="12" t="s">
        <v>11</v>
      </c>
      <c r="E1" s="12" t="s">
        <v>2</v>
      </c>
      <c r="F1" s="20" t="s">
        <v>22</v>
      </c>
      <c r="G1" s="20" t="s">
        <v>37</v>
      </c>
      <c r="H1" s="20" t="s">
        <v>39</v>
      </c>
      <c r="I1" s="20" t="s">
        <v>23</v>
      </c>
      <c r="J1" s="20" t="s">
        <v>37</v>
      </c>
      <c r="K1" s="20" t="s">
        <v>38</v>
      </c>
      <c r="L1" s="20" t="s">
        <v>37</v>
      </c>
      <c r="M1" s="32" t="s">
        <v>6</v>
      </c>
      <c r="N1" s="93" t="s">
        <v>24</v>
      </c>
      <c r="O1" s="93" t="s">
        <v>25</v>
      </c>
    </row>
    <row r="2" spans="1:14" ht="12.75">
      <c r="A2" s="27" t="s">
        <v>7</v>
      </c>
      <c r="B2" s="6" t="s">
        <v>189</v>
      </c>
      <c r="C2" s="3" t="s">
        <v>190</v>
      </c>
      <c r="D2" s="3" t="s">
        <v>138</v>
      </c>
      <c r="E2" s="3" t="s">
        <v>139</v>
      </c>
      <c r="F2" s="22">
        <v>1212</v>
      </c>
      <c r="G2" s="22">
        <v>6</v>
      </c>
      <c r="H2" s="22">
        <v>0</v>
      </c>
      <c r="I2" s="22">
        <v>1074</v>
      </c>
      <c r="J2" s="22">
        <v>5</v>
      </c>
      <c r="K2" s="22">
        <v>187</v>
      </c>
      <c r="L2" s="22">
        <v>1</v>
      </c>
      <c r="M2" s="31">
        <v>206.08333333333334</v>
      </c>
      <c r="N2" s="11">
        <v>18</v>
      </c>
    </row>
    <row r="3" spans="1:14" ht="12.75">
      <c r="A3" s="27" t="s">
        <v>8</v>
      </c>
      <c r="B3" s="6" t="s">
        <v>160</v>
      </c>
      <c r="C3" s="3" t="s">
        <v>145</v>
      </c>
      <c r="D3" s="3" t="s">
        <v>161</v>
      </c>
      <c r="E3" s="3" t="s">
        <v>162</v>
      </c>
      <c r="F3" s="22">
        <v>1317</v>
      </c>
      <c r="G3" s="22">
        <v>6</v>
      </c>
      <c r="H3" s="22">
        <v>0</v>
      </c>
      <c r="I3" s="22">
        <v>999</v>
      </c>
      <c r="J3" s="22">
        <v>5</v>
      </c>
      <c r="K3" s="22">
        <v>186</v>
      </c>
      <c r="L3" s="22">
        <v>1</v>
      </c>
      <c r="M3" s="31">
        <v>208.5</v>
      </c>
      <c r="N3" s="11">
        <v>14</v>
      </c>
    </row>
    <row r="4" spans="1:14" ht="12.75">
      <c r="A4" s="27" t="s">
        <v>9</v>
      </c>
      <c r="B4" s="6" t="s">
        <v>178</v>
      </c>
      <c r="C4" s="3" t="s">
        <v>173</v>
      </c>
      <c r="D4" s="3" t="s">
        <v>179</v>
      </c>
      <c r="E4" s="3" t="s">
        <v>102</v>
      </c>
      <c r="F4" s="22">
        <v>1175</v>
      </c>
      <c r="G4" s="22">
        <v>6</v>
      </c>
      <c r="H4" s="22">
        <v>8</v>
      </c>
      <c r="I4" s="22">
        <v>924</v>
      </c>
      <c r="J4" s="22">
        <v>5</v>
      </c>
      <c r="M4" s="31">
        <v>182.8181818181818</v>
      </c>
      <c r="N4" s="11">
        <v>12</v>
      </c>
    </row>
    <row r="5" spans="1:14" ht="12.75">
      <c r="A5" s="27" t="s">
        <v>10</v>
      </c>
      <c r="B5" s="6" t="s">
        <v>420</v>
      </c>
      <c r="C5" s="3" t="s">
        <v>421</v>
      </c>
      <c r="D5" s="3" t="s">
        <v>124</v>
      </c>
      <c r="E5" s="3" t="s">
        <v>115</v>
      </c>
      <c r="F5" s="22">
        <v>1241</v>
      </c>
      <c r="G5" s="22">
        <v>6</v>
      </c>
      <c r="H5" s="22">
        <v>0</v>
      </c>
      <c r="I5" s="22">
        <v>911</v>
      </c>
      <c r="J5" s="22">
        <v>5</v>
      </c>
      <c r="M5" s="31">
        <v>195.63636363636363</v>
      </c>
      <c r="N5" s="11">
        <v>10</v>
      </c>
    </row>
    <row r="6" spans="1:14" ht="12.75">
      <c r="A6" s="27" t="s">
        <v>41</v>
      </c>
      <c r="B6" s="6" t="s">
        <v>126</v>
      </c>
      <c r="C6" s="3" t="s">
        <v>111</v>
      </c>
      <c r="D6" s="3" t="s">
        <v>132</v>
      </c>
      <c r="E6" s="3" t="s">
        <v>91</v>
      </c>
      <c r="F6" s="22">
        <v>1122</v>
      </c>
      <c r="G6" s="22">
        <v>6</v>
      </c>
      <c r="H6" s="22">
        <v>8</v>
      </c>
      <c r="M6" s="31">
        <v>179</v>
      </c>
      <c r="N6" s="11">
        <v>8</v>
      </c>
    </row>
    <row r="7" spans="1:14" ht="12.75">
      <c r="A7" s="27" t="s">
        <v>42</v>
      </c>
      <c r="B7" s="6" t="s">
        <v>412</v>
      </c>
      <c r="C7" s="3" t="s">
        <v>413</v>
      </c>
      <c r="D7" s="3" t="s">
        <v>148</v>
      </c>
      <c r="E7" s="3" t="s">
        <v>149</v>
      </c>
      <c r="F7" s="22">
        <v>1101</v>
      </c>
      <c r="G7" s="22">
        <v>6</v>
      </c>
      <c r="H7" s="22">
        <v>0</v>
      </c>
      <c r="M7" s="31">
        <v>183.5</v>
      </c>
      <c r="N7" s="11">
        <v>7</v>
      </c>
    </row>
    <row r="8" spans="1:14" ht="12.75">
      <c r="A8" s="27" t="s">
        <v>43</v>
      </c>
      <c r="B8" s="6" t="s">
        <v>128</v>
      </c>
      <c r="C8" s="3" t="s">
        <v>112</v>
      </c>
      <c r="D8" s="3" t="s">
        <v>121</v>
      </c>
      <c r="E8" s="3" t="s">
        <v>122</v>
      </c>
      <c r="F8" s="22">
        <v>1051</v>
      </c>
      <c r="G8" s="22">
        <v>6</v>
      </c>
      <c r="H8" s="22">
        <v>8</v>
      </c>
      <c r="M8" s="31">
        <v>167.16666666666666</v>
      </c>
      <c r="N8" s="11">
        <v>6</v>
      </c>
    </row>
    <row r="9" spans="1:14" ht="12.75">
      <c r="A9" s="27" t="s">
        <v>44</v>
      </c>
      <c r="B9" s="6" t="s">
        <v>309</v>
      </c>
      <c r="C9" s="3" t="s">
        <v>310</v>
      </c>
      <c r="D9" s="3" t="s">
        <v>244</v>
      </c>
      <c r="E9" s="3" t="s">
        <v>223</v>
      </c>
      <c r="F9" s="22">
        <v>1010</v>
      </c>
      <c r="G9" s="22">
        <v>6</v>
      </c>
      <c r="H9" s="22">
        <v>8</v>
      </c>
      <c r="M9" s="31">
        <v>160.33333333333334</v>
      </c>
      <c r="N9" s="11">
        <v>5</v>
      </c>
    </row>
    <row r="10" spans="1:14" ht="12.75">
      <c r="A10" s="27" t="s">
        <v>45</v>
      </c>
      <c r="B10" s="6" t="s">
        <v>198</v>
      </c>
      <c r="C10" s="3" t="s">
        <v>199</v>
      </c>
      <c r="D10" s="3" t="s">
        <v>176</v>
      </c>
      <c r="E10" s="3" t="s">
        <v>163</v>
      </c>
      <c r="F10" s="22">
        <v>1003</v>
      </c>
      <c r="G10" s="22">
        <v>6</v>
      </c>
      <c r="H10" s="22">
        <v>8</v>
      </c>
      <c r="M10" s="31">
        <v>159.16666666666666</v>
      </c>
      <c r="N10" s="11">
        <v>4</v>
      </c>
    </row>
    <row r="11" spans="1:14" ht="12.75">
      <c r="A11" s="27" t="s">
        <v>46</v>
      </c>
      <c r="B11" s="6" t="s">
        <v>214</v>
      </c>
      <c r="C11" s="3" t="s">
        <v>215</v>
      </c>
      <c r="D11" s="3" t="s">
        <v>244</v>
      </c>
      <c r="E11" s="3" t="s">
        <v>223</v>
      </c>
      <c r="F11" s="22">
        <v>934</v>
      </c>
      <c r="G11" s="22">
        <v>6</v>
      </c>
      <c r="H11" s="22">
        <v>0</v>
      </c>
      <c r="M11" s="31">
        <v>155.66666666666666</v>
      </c>
      <c r="N11" s="11">
        <v>3</v>
      </c>
    </row>
    <row r="12" spans="1:14" ht="12.75">
      <c r="A12" s="27" t="s">
        <v>47</v>
      </c>
      <c r="B12" s="6" t="s">
        <v>418</v>
      </c>
      <c r="C12" s="3" t="s">
        <v>419</v>
      </c>
      <c r="D12" s="3" t="s">
        <v>119</v>
      </c>
      <c r="E12" s="3" t="s">
        <v>117</v>
      </c>
      <c r="F12" s="22">
        <v>835</v>
      </c>
      <c r="G12" s="22">
        <v>6</v>
      </c>
      <c r="H12" s="22">
        <v>16</v>
      </c>
      <c r="M12" s="31">
        <v>123.16666666666667</v>
      </c>
      <c r="N12" s="11">
        <v>2</v>
      </c>
    </row>
    <row r="13" spans="13:14" ht="12.75">
      <c r="M13" s="31"/>
      <c r="N13" s="11"/>
    </row>
    <row r="14" spans="13:14" ht="12.75">
      <c r="M14" s="31"/>
      <c r="N14" s="11"/>
    </row>
    <row r="15" spans="13:14" ht="12.75">
      <c r="M15" s="31"/>
      <c r="N15" s="11"/>
    </row>
    <row r="16" spans="13:14" ht="12.75">
      <c r="M16" s="31"/>
      <c r="N16" s="11"/>
    </row>
    <row r="17" spans="13:14" ht="12.75">
      <c r="M17" s="31"/>
      <c r="N17" s="11"/>
    </row>
    <row r="18" spans="13:14" ht="12.75">
      <c r="M18" s="31"/>
      <c r="N18" s="11"/>
    </row>
    <row r="19" spans="13:14" ht="12.75">
      <c r="M19" s="31"/>
      <c r="N19" s="11"/>
    </row>
    <row r="20" spans="13:14" ht="12.75">
      <c r="M20" s="31"/>
      <c r="N20" s="11"/>
    </row>
    <row r="21" spans="13:14" ht="12.75">
      <c r="M21" s="31"/>
      <c r="N21" s="11"/>
    </row>
    <row r="22" spans="13:14" ht="12.75">
      <c r="M22" s="31"/>
      <c r="N22" s="11"/>
    </row>
    <row r="23" spans="13:14" ht="12.75">
      <c r="M23" s="31"/>
      <c r="N23" s="11"/>
    </row>
    <row r="24" spans="13:14" ht="12.75">
      <c r="M24" s="31"/>
      <c r="N24" s="11"/>
    </row>
    <row r="25" spans="13:14" ht="12.75">
      <c r="M25" s="31"/>
      <c r="N25" s="11"/>
    </row>
    <row r="26" spans="13:14" ht="12.75">
      <c r="M26" s="31"/>
      <c r="N26" s="11"/>
    </row>
    <row r="27" spans="13:14" ht="12.75">
      <c r="M27" s="31"/>
      <c r="N27" s="11"/>
    </row>
    <row r="28" spans="13:14" ht="12.75">
      <c r="M28" s="31"/>
      <c r="N28" s="11"/>
    </row>
    <row r="29" spans="13:14" ht="12.75">
      <c r="M29" s="31"/>
      <c r="N29" s="11"/>
    </row>
    <row r="30" spans="13:14" ht="12.75">
      <c r="M30" s="31"/>
      <c r="N30" s="11"/>
    </row>
    <row r="31" spans="13:14" ht="12.75">
      <c r="M31" s="31"/>
      <c r="N31" s="11"/>
    </row>
    <row r="32" spans="13:14" ht="12.75">
      <c r="M32" s="31"/>
      <c r="N32" s="11"/>
    </row>
  </sheetData>
  <sheetProtection/>
  <printOptions/>
  <pageMargins left="0.7480314960629921" right="0.7480314960629921" top="1.7716535433070868" bottom="0.5118110236220472" header="0.5118110236220472" footer="0.4330708661417323"/>
  <pageSetup horizontalDpi="600" verticalDpi="600" orientation="landscape" paperSize="9" scale="80" r:id="rId1"/>
  <headerFooter alignWithMargins="0">
    <oddHeader>&amp;L&amp;14JUNNU TOUR 2018-2019
Ultimate Bowling - osakilpailu , 18.1.-20.1.2019 Rauman Keilahalli
Tytöt 1.1.2002 ja myöhemmin syntyneet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4"/>
  <dimension ref="A1:O32"/>
  <sheetViews>
    <sheetView workbookViewId="0" topLeftCell="A1">
      <selection activeCell="B7" sqref="B7"/>
    </sheetView>
  </sheetViews>
  <sheetFormatPr defaultColWidth="9.140625" defaultRowHeight="12.75"/>
  <cols>
    <col min="1" max="1" width="4.8515625" style="27" bestFit="1" customWidth="1"/>
    <col min="2" max="2" width="10.140625" style="6" hidden="1" customWidth="1"/>
    <col min="3" max="3" width="24.28125" style="3" bestFit="1" customWidth="1"/>
    <col min="4" max="4" width="15.57421875" style="3" bestFit="1" customWidth="1"/>
    <col min="5" max="5" width="17.140625" style="3" bestFit="1" customWidth="1"/>
    <col min="6" max="6" width="7.00390625" style="22" bestFit="1" customWidth="1"/>
    <col min="7" max="7" width="4.140625" style="22" customWidth="1"/>
    <col min="8" max="8" width="7.00390625" style="22" customWidth="1"/>
    <col min="9" max="9" width="7.00390625" style="22" bestFit="1" customWidth="1"/>
    <col min="10" max="10" width="4.7109375" style="22" customWidth="1"/>
    <col min="11" max="11" width="11.57421875" style="22" bestFit="1" customWidth="1"/>
    <col min="12" max="12" width="5.421875" style="22" customWidth="1"/>
    <col min="13" max="13" width="9.140625" style="21" customWidth="1"/>
    <col min="14" max="14" width="21.140625" style="8" bestFit="1" customWidth="1"/>
    <col min="15" max="15" width="0" style="8" hidden="1" customWidth="1"/>
    <col min="16" max="16384" width="9.140625" style="3" customWidth="1"/>
  </cols>
  <sheetData>
    <row r="1" spans="1:15" s="19" customFormat="1" ht="10.5">
      <c r="A1" s="26" t="s">
        <v>0</v>
      </c>
      <c r="B1" s="15" t="s">
        <v>73</v>
      </c>
      <c r="C1" s="16" t="s">
        <v>1</v>
      </c>
      <c r="D1" s="16" t="s">
        <v>11</v>
      </c>
      <c r="E1" s="16" t="s">
        <v>2</v>
      </c>
      <c r="F1" s="15" t="s">
        <v>22</v>
      </c>
      <c r="G1" s="15" t="s">
        <v>37</v>
      </c>
      <c r="H1" s="15" t="s">
        <v>39</v>
      </c>
      <c r="I1" s="15" t="s">
        <v>23</v>
      </c>
      <c r="J1" s="15" t="s">
        <v>37</v>
      </c>
      <c r="K1" s="15" t="s">
        <v>38</v>
      </c>
      <c r="L1" s="15" t="s">
        <v>37</v>
      </c>
      <c r="M1" s="33" t="s">
        <v>6</v>
      </c>
      <c r="N1" s="17" t="s">
        <v>24</v>
      </c>
      <c r="O1" s="18" t="s">
        <v>25</v>
      </c>
    </row>
    <row r="2" spans="1:14" ht="12.75">
      <c r="A2" s="27" t="s">
        <v>7</v>
      </c>
      <c r="B2" s="6" t="s">
        <v>313</v>
      </c>
      <c r="C2" s="3" t="s">
        <v>314</v>
      </c>
      <c r="D2" s="3" t="s">
        <v>244</v>
      </c>
      <c r="E2" s="3" t="s">
        <v>223</v>
      </c>
      <c r="F2" s="22">
        <v>1181</v>
      </c>
      <c r="G2" s="22">
        <v>6</v>
      </c>
      <c r="H2" s="22">
        <v>16</v>
      </c>
      <c r="I2" s="22">
        <v>929</v>
      </c>
      <c r="J2" s="22">
        <v>5</v>
      </c>
      <c r="M2" s="31">
        <v>175.8181818181818</v>
      </c>
      <c r="N2" s="11">
        <v>18</v>
      </c>
    </row>
    <row r="3" spans="1:14" ht="12.75">
      <c r="A3" s="27" t="s">
        <v>8</v>
      </c>
      <c r="B3" s="6" t="s">
        <v>251</v>
      </c>
      <c r="C3" s="3" t="s">
        <v>252</v>
      </c>
      <c r="D3" s="3" t="s">
        <v>152</v>
      </c>
      <c r="E3" s="3" t="s">
        <v>153</v>
      </c>
      <c r="F3" s="22">
        <v>1026</v>
      </c>
      <c r="G3" s="22">
        <v>6</v>
      </c>
      <c r="H3" s="22">
        <v>16</v>
      </c>
      <c r="M3" s="31">
        <v>155</v>
      </c>
      <c r="N3" s="11">
        <v>14</v>
      </c>
    </row>
    <row r="4" spans="1:14" ht="12.75">
      <c r="A4" s="27" t="s">
        <v>9</v>
      </c>
      <c r="B4" s="6" t="s">
        <v>134</v>
      </c>
      <c r="C4" s="3" t="s">
        <v>113</v>
      </c>
      <c r="D4" s="3" t="s">
        <v>121</v>
      </c>
      <c r="E4" s="3" t="s">
        <v>122</v>
      </c>
      <c r="F4" s="22">
        <v>979</v>
      </c>
      <c r="G4" s="22">
        <v>6</v>
      </c>
      <c r="H4" s="22">
        <v>16</v>
      </c>
      <c r="M4" s="31">
        <v>147.16666666666666</v>
      </c>
      <c r="N4" s="11">
        <v>12</v>
      </c>
    </row>
    <row r="5" spans="1:14" ht="12.75">
      <c r="A5" s="27" t="s">
        <v>10</v>
      </c>
      <c r="B5" s="6" t="s">
        <v>334</v>
      </c>
      <c r="C5" s="3" t="s">
        <v>335</v>
      </c>
      <c r="D5" s="3" t="s">
        <v>176</v>
      </c>
      <c r="E5" s="3" t="s">
        <v>163</v>
      </c>
      <c r="F5" s="22">
        <v>959</v>
      </c>
      <c r="G5" s="22">
        <v>6</v>
      </c>
      <c r="H5" s="22">
        <v>16</v>
      </c>
      <c r="M5" s="31">
        <v>143.83333333333334</v>
      </c>
      <c r="N5" s="11">
        <v>10</v>
      </c>
    </row>
    <row r="6" spans="1:14" ht="12.75">
      <c r="A6" s="27" t="s">
        <v>41</v>
      </c>
      <c r="B6" s="6" t="s">
        <v>416</v>
      </c>
      <c r="C6" s="3" t="s">
        <v>417</v>
      </c>
      <c r="D6" s="3" t="s">
        <v>132</v>
      </c>
      <c r="E6" s="3" t="s">
        <v>91</v>
      </c>
      <c r="F6" s="22">
        <v>836</v>
      </c>
      <c r="G6" s="22">
        <v>6</v>
      </c>
      <c r="H6" s="22">
        <v>16</v>
      </c>
      <c r="M6" s="31">
        <v>123.33333333333333</v>
      </c>
      <c r="N6" s="11">
        <v>8</v>
      </c>
    </row>
    <row r="7" spans="13:14" ht="12.75">
      <c r="M7" s="31"/>
      <c r="N7" s="11"/>
    </row>
    <row r="8" spans="13:14" ht="12.75">
      <c r="M8" s="31"/>
      <c r="N8" s="11"/>
    </row>
    <row r="9" spans="13:14" ht="12.75">
      <c r="M9" s="31"/>
      <c r="N9" s="11"/>
    </row>
    <row r="10" spans="13:14" ht="12.75">
      <c r="M10" s="31"/>
      <c r="N10" s="11"/>
    </row>
    <row r="11" spans="13:14" ht="12.75">
      <c r="M11" s="31"/>
      <c r="N11" s="11"/>
    </row>
    <row r="12" spans="13:14" ht="12.75">
      <c r="M12" s="31"/>
      <c r="N12" s="11"/>
    </row>
    <row r="13" spans="13:14" ht="12.75">
      <c r="M13" s="31"/>
      <c r="N13" s="11"/>
    </row>
    <row r="14" spans="13:14" ht="12.75">
      <c r="M14" s="31"/>
      <c r="N14" s="11"/>
    </row>
    <row r="15" spans="13:14" ht="12.75">
      <c r="M15" s="31"/>
      <c r="N15" s="11"/>
    </row>
    <row r="16" spans="13:14" ht="12.75">
      <c r="M16" s="31"/>
      <c r="N16" s="11"/>
    </row>
    <row r="17" spans="13:14" ht="12.75">
      <c r="M17" s="31"/>
      <c r="N17" s="11"/>
    </row>
    <row r="18" spans="13:14" ht="12.75">
      <c r="M18" s="31"/>
      <c r="N18" s="11"/>
    </row>
    <row r="19" spans="13:14" ht="12.75">
      <c r="M19" s="31"/>
      <c r="N19" s="11"/>
    </row>
    <row r="20" spans="13:14" ht="12.75">
      <c r="M20" s="31"/>
      <c r="N20" s="11"/>
    </row>
    <row r="21" spans="13:14" ht="12.75">
      <c r="M21" s="31"/>
      <c r="N21" s="11"/>
    </row>
    <row r="22" spans="13:14" ht="12.75">
      <c r="M22" s="31"/>
      <c r="N22" s="11"/>
    </row>
    <row r="23" spans="13:14" ht="12.75">
      <c r="M23" s="31"/>
      <c r="N23" s="11"/>
    </row>
    <row r="24" spans="13:14" ht="12.75">
      <c r="M24" s="31"/>
      <c r="N24" s="11"/>
    </row>
    <row r="25" spans="13:14" ht="12.75">
      <c r="M25" s="31"/>
      <c r="N25" s="11"/>
    </row>
    <row r="26" spans="13:14" ht="12.75">
      <c r="M26" s="31"/>
      <c r="N26" s="11"/>
    </row>
    <row r="27" spans="13:14" ht="12.75">
      <c r="M27" s="31"/>
      <c r="N27" s="11"/>
    </row>
    <row r="28" spans="13:14" ht="12.75">
      <c r="M28" s="31"/>
      <c r="N28" s="11"/>
    </row>
    <row r="29" spans="13:14" ht="12.75">
      <c r="M29" s="31"/>
      <c r="N29" s="11"/>
    </row>
    <row r="30" spans="13:14" ht="12.75">
      <c r="M30" s="31"/>
      <c r="N30" s="11"/>
    </row>
    <row r="31" spans="13:14" ht="12.75">
      <c r="M31" s="31"/>
      <c r="N31" s="11"/>
    </row>
    <row r="32" spans="13:14" ht="12.75">
      <c r="M32" s="31"/>
      <c r="N32" s="11"/>
    </row>
  </sheetData>
  <sheetProtection/>
  <printOptions/>
  <pageMargins left="0.7480314960629921" right="0.7480314960629921" top="1.7716535433070868" bottom="0.5511811023622047" header="0.5118110236220472" footer="0.5118110236220472"/>
  <pageSetup horizontalDpi="600" verticalDpi="600" orientation="landscape" paperSize="9" scale="80" r:id="rId1"/>
  <headerFooter alignWithMargins="0">
    <oddHeader>&amp;L&amp;14JUNNU TOUR 2018-2019
Ultimate Bowling - osakilpailu , 18.1.-20.1.2019 Rauman Keilahalli
1.1.2005 ja myöhemmin syntyneet tytöt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9"/>
  <dimension ref="A1:AA24"/>
  <sheetViews>
    <sheetView zoomScalePageLayoutView="0" workbookViewId="0" topLeftCell="A1">
      <selection activeCell="R24" sqref="R24"/>
    </sheetView>
  </sheetViews>
  <sheetFormatPr defaultColWidth="9.140625" defaultRowHeight="12.75"/>
  <cols>
    <col min="1" max="1" width="14.421875" style="0" bestFit="1" customWidth="1"/>
  </cols>
  <sheetData>
    <row r="1" spans="2:23" ht="12.75">
      <c r="B1" t="s">
        <v>70</v>
      </c>
      <c r="L1" t="s">
        <v>259</v>
      </c>
      <c r="M1" t="s">
        <v>260</v>
      </c>
      <c r="N1" t="s">
        <v>259</v>
      </c>
      <c r="O1" t="s">
        <v>260</v>
      </c>
      <c r="P1" t="s">
        <v>259</v>
      </c>
      <c r="Q1" t="s">
        <v>260</v>
      </c>
      <c r="R1" t="s">
        <v>259</v>
      </c>
      <c r="S1" t="s">
        <v>260</v>
      </c>
      <c r="T1" t="s">
        <v>259</v>
      </c>
      <c r="U1" t="s">
        <v>260</v>
      </c>
      <c r="V1" t="s">
        <v>259</v>
      </c>
      <c r="W1" t="s">
        <v>260</v>
      </c>
    </row>
    <row r="2" spans="1:23" ht="12.75">
      <c r="A2" t="s">
        <v>57</v>
      </c>
      <c r="B2">
        <v>15</v>
      </c>
      <c r="L2">
        <v>21</v>
      </c>
      <c r="M2">
        <v>11</v>
      </c>
      <c r="N2">
        <v>21</v>
      </c>
      <c r="O2">
        <v>11</v>
      </c>
      <c r="P2">
        <v>21</v>
      </c>
      <c r="Q2">
        <v>11</v>
      </c>
      <c r="R2">
        <v>21</v>
      </c>
      <c r="S2">
        <v>11</v>
      </c>
      <c r="T2">
        <v>21</v>
      </c>
      <c r="U2">
        <v>11</v>
      </c>
      <c r="V2">
        <v>21</v>
      </c>
      <c r="W2">
        <v>11</v>
      </c>
    </row>
    <row r="3" spans="1:23" ht="12.75">
      <c r="A3" t="s">
        <v>58</v>
      </c>
      <c r="B3">
        <v>7</v>
      </c>
      <c r="L3" t="s">
        <v>81</v>
      </c>
      <c r="M3" t="s">
        <v>81</v>
      </c>
      <c r="N3" t="s">
        <v>82</v>
      </c>
      <c r="O3" s="166" t="s">
        <v>82</v>
      </c>
      <c r="P3" t="s">
        <v>83</v>
      </c>
      <c r="Q3" s="166" t="s">
        <v>83</v>
      </c>
      <c r="R3" t="s">
        <v>84</v>
      </c>
      <c r="S3" s="166" t="s">
        <v>84</v>
      </c>
      <c r="T3" t="s">
        <v>85</v>
      </c>
      <c r="U3" s="166" t="s">
        <v>85</v>
      </c>
      <c r="V3" s="162" t="s">
        <v>86</v>
      </c>
      <c r="W3" t="s">
        <v>86</v>
      </c>
    </row>
    <row r="4" spans="12:27" ht="12.75">
      <c r="L4">
        <v>30</v>
      </c>
      <c r="M4">
        <v>18</v>
      </c>
      <c r="N4">
        <v>30</v>
      </c>
      <c r="O4">
        <v>18</v>
      </c>
      <c r="P4">
        <v>30</v>
      </c>
      <c r="Q4">
        <v>18</v>
      </c>
      <c r="R4">
        <v>30</v>
      </c>
      <c r="S4">
        <v>18</v>
      </c>
      <c r="T4">
        <v>30</v>
      </c>
      <c r="U4">
        <v>18</v>
      </c>
      <c r="V4">
        <v>45</v>
      </c>
      <c r="W4">
        <v>25</v>
      </c>
      <c r="Z4" t="s">
        <v>270</v>
      </c>
      <c r="AA4" t="s">
        <v>271</v>
      </c>
    </row>
    <row r="5" spans="1:27" ht="14.25">
      <c r="A5" t="s">
        <v>59</v>
      </c>
      <c r="B5" s="130" t="s">
        <v>290</v>
      </c>
      <c r="L5">
        <v>25</v>
      </c>
      <c r="M5">
        <v>14</v>
      </c>
      <c r="N5">
        <v>25</v>
      </c>
      <c r="O5">
        <v>14</v>
      </c>
      <c r="P5">
        <v>25</v>
      </c>
      <c r="Q5">
        <v>14</v>
      </c>
      <c r="R5">
        <v>25</v>
      </c>
      <c r="S5">
        <v>14</v>
      </c>
      <c r="T5">
        <v>25</v>
      </c>
      <c r="U5">
        <v>14</v>
      </c>
      <c r="V5">
        <v>38</v>
      </c>
      <c r="W5">
        <v>18</v>
      </c>
      <c r="Y5" t="s">
        <v>7</v>
      </c>
      <c r="Z5" t="s">
        <v>272</v>
      </c>
      <c r="AA5" t="s">
        <v>262</v>
      </c>
    </row>
    <row r="6" spans="1:27" ht="14.25">
      <c r="A6" t="s">
        <v>60</v>
      </c>
      <c r="B6" s="130" t="s">
        <v>400</v>
      </c>
      <c r="L6">
        <v>22</v>
      </c>
      <c r="M6">
        <v>12</v>
      </c>
      <c r="N6">
        <v>22</v>
      </c>
      <c r="O6">
        <v>12</v>
      </c>
      <c r="P6">
        <v>22</v>
      </c>
      <c r="Q6">
        <v>12</v>
      </c>
      <c r="R6">
        <v>22</v>
      </c>
      <c r="S6">
        <v>12</v>
      </c>
      <c r="T6">
        <v>22</v>
      </c>
      <c r="U6">
        <v>12</v>
      </c>
      <c r="V6">
        <v>33</v>
      </c>
      <c r="W6">
        <v>16</v>
      </c>
      <c r="Y6" t="s">
        <v>8</v>
      </c>
      <c r="Z6" t="s">
        <v>263</v>
      </c>
      <c r="AA6" t="s">
        <v>261</v>
      </c>
    </row>
    <row r="7" spans="1:27" ht="14.25">
      <c r="A7" t="s">
        <v>61</v>
      </c>
      <c r="B7" s="49" t="s">
        <v>401</v>
      </c>
      <c r="L7">
        <v>20</v>
      </c>
      <c r="M7">
        <v>10</v>
      </c>
      <c r="N7">
        <v>20</v>
      </c>
      <c r="O7">
        <v>10</v>
      </c>
      <c r="P7">
        <v>20</v>
      </c>
      <c r="Q7">
        <v>10</v>
      </c>
      <c r="R7">
        <v>20</v>
      </c>
      <c r="S7">
        <v>10</v>
      </c>
      <c r="T7">
        <v>20</v>
      </c>
      <c r="U7">
        <v>10</v>
      </c>
      <c r="V7">
        <v>30</v>
      </c>
      <c r="W7">
        <v>14</v>
      </c>
      <c r="Y7" t="s">
        <v>9</v>
      </c>
      <c r="Z7" t="s">
        <v>273</v>
      </c>
      <c r="AA7" t="s">
        <v>274</v>
      </c>
    </row>
    <row r="8" spans="1:27" ht="14.25">
      <c r="A8" s="131" t="s">
        <v>64</v>
      </c>
      <c r="B8" s="130" t="s">
        <v>402</v>
      </c>
      <c r="L8">
        <v>18</v>
      </c>
      <c r="M8">
        <v>8</v>
      </c>
      <c r="N8">
        <v>18</v>
      </c>
      <c r="O8">
        <v>8</v>
      </c>
      <c r="P8">
        <v>18</v>
      </c>
      <c r="Q8">
        <v>8</v>
      </c>
      <c r="R8">
        <v>18</v>
      </c>
      <c r="S8">
        <v>8</v>
      </c>
      <c r="T8">
        <v>18</v>
      </c>
      <c r="U8">
        <v>8</v>
      </c>
      <c r="V8">
        <v>27</v>
      </c>
      <c r="W8">
        <v>12</v>
      </c>
      <c r="Y8" t="s">
        <v>10</v>
      </c>
      <c r="Z8" t="s">
        <v>264</v>
      </c>
      <c r="AA8" t="s">
        <v>275</v>
      </c>
    </row>
    <row r="9" spans="1:27" ht="14.25">
      <c r="A9" s="131" t="s">
        <v>62</v>
      </c>
      <c r="B9" s="130" t="s">
        <v>403</v>
      </c>
      <c r="L9">
        <v>17</v>
      </c>
      <c r="M9">
        <v>7</v>
      </c>
      <c r="N9">
        <v>17</v>
      </c>
      <c r="O9">
        <v>7</v>
      </c>
      <c r="P9">
        <v>17</v>
      </c>
      <c r="Q9">
        <v>7</v>
      </c>
      <c r="R9">
        <v>17</v>
      </c>
      <c r="S9">
        <v>7</v>
      </c>
      <c r="T9">
        <v>17</v>
      </c>
      <c r="U9">
        <v>7</v>
      </c>
      <c r="V9">
        <v>26</v>
      </c>
      <c r="W9">
        <v>11</v>
      </c>
      <c r="Y9" t="s">
        <v>41</v>
      </c>
      <c r="Z9" t="s">
        <v>265</v>
      </c>
      <c r="AA9" t="s">
        <v>273</v>
      </c>
    </row>
    <row r="10" spans="1:27" ht="14.25">
      <c r="A10" s="131" t="s">
        <v>65</v>
      </c>
      <c r="B10" s="130" t="s">
        <v>71</v>
      </c>
      <c r="L10">
        <v>15</v>
      </c>
      <c r="M10">
        <v>6</v>
      </c>
      <c r="N10">
        <v>15</v>
      </c>
      <c r="O10">
        <v>6</v>
      </c>
      <c r="P10">
        <v>15</v>
      </c>
      <c r="Q10">
        <v>6</v>
      </c>
      <c r="R10">
        <v>15</v>
      </c>
      <c r="S10">
        <v>6</v>
      </c>
      <c r="T10">
        <v>15</v>
      </c>
      <c r="U10">
        <v>6</v>
      </c>
      <c r="V10">
        <v>23</v>
      </c>
      <c r="W10">
        <v>9</v>
      </c>
      <c r="Y10" t="s">
        <v>42</v>
      </c>
      <c r="Z10" t="s">
        <v>266</v>
      </c>
      <c r="AA10" t="s">
        <v>276</v>
      </c>
    </row>
    <row r="11" spans="1:27" ht="14.25">
      <c r="A11" s="131" t="s">
        <v>63</v>
      </c>
      <c r="B11" s="130" t="s">
        <v>72</v>
      </c>
      <c r="L11">
        <v>14</v>
      </c>
      <c r="M11">
        <v>5</v>
      </c>
      <c r="N11">
        <v>14</v>
      </c>
      <c r="O11">
        <v>5</v>
      </c>
      <c r="P11">
        <v>14</v>
      </c>
      <c r="Q11">
        <v>5</v>
      </c>
      <c r="R11">
        <v>14</v>
      </c>
      <c r="S11">
        <v>5</v>
      </c>
      <c r="T11">
        <v>14</v>
      </c>
      <c r="U11">
        <v>5</v>
      </c>
      <c r="V11">
        <v>21</v>
      </c>
      <c r="W11">
        <v>8</v>
      </c>
      <c r="Y11" t="s">
        <v>43</v>
      </c>
      <c r="Z11" t="s">
        <v>277</v>
      </c>
      <c r="AA11" t="s">
        <v>278</v>
      </c>
    </row>
    <row r="12" spans="1:27" ht="14.25">
      <c r="A12" s="131" t="s">
        <v>67</v>
      </c>
      <c r="B12" s="130"/>
      <c r="L12">
        <v>13</v>
      </c>
      <c r="M12">
        <v>4</v>
      </c>
      <c r="N12">
        <v>13</v>
      </c>
      <c r="O12">
        <v>4</v>
      </c>
      <c r="P12">
        <v>13</v>
      </c>
      <c r="Q12">
        <v>4</v>
      </c>
      <c r="R12">
        <v>13</v>
      </c>
      <c r="S12">
        <v>4</v>
      </c>
      <c r="T12">
        <v>13</v>
      </c>
      <c r="U12">
        <v>4</v>
      </c>
      <c r="V12">
        <v>20</v>
      </c>
      <c r="W12">
        <v>6</v>
      </c>
      <c r="Y12" t="s">
        <v>44</v>
      </c>
      <c r="Z12" t="s">
        <v>267</v>
      </c>
      <c r="AA12" t="s">
        <v>279</v>
      </c>
    </row>
    <row r="13" spans="1:27" ht="14.25">
      <c r="A13" s="131" t="s">
        <v>66</v>
      </c>
      <c r="B13" s="130" t="s">
        <v>288</v>
      </c>
      <c r="L13">
        <v>12</v>
      </c>
      <c r="M13">
        <v>3</v>
      </c>
      <c r="N13">
        <v>12</v>
      </c>
      <c r="O13">
        <v>3</v>
      </c>
      <c r="P13">
        <v>12</v>
      </c>
      <c r="Q13">
        <v>3</v>
      </c>
      <c r="R13">
        <v>12</v>
      </c>
      <c r="S13">
        <v>3</v>
      </c>
      <c r="T13">
        <v>12</v>
      </c>
      <c r="U13">
        <v>3</v>
      </c>
      <c r="V13">
        <v>18</v>
      </c>
      <c r="W13">
        <v>4</v>
      </c>
      <c r="Y13" t="s">
        <v>45</v>
      </c>
      <c r="Z13" t="s">
        <v>280</v>
      </c>
      <c r="AA13" t="s">
        <v>277</v>
      </c>
    </row>
    <row r="14" spans="1:27" ht="14.25">
      <c r="A14" s="131" t="s">
        <v>69</v>
      </c>
      <c r="B14" s="132" t="s">
        <v>291</v>
      </c>
      <c r="L14">
        <v>11</v>
      </c>
      <c r="M14">
        <v>2</v>
      </c>
      <c r="N14">
        <v>11</v>
      </c>
      <c r="O14">
        <v>2</v>
      </c>
      <c r="P14">
        <v>11</v>
      </c>
      <c r="Q14">
        <v>2</v>
      </c>
      <c r="R14">
        <v>11</v>
      </c>
      <c r="S14">
        <v>2</v>
      </c>
      <c r="T14">
        <v>11</v>
      </c>
      <c r="U14">
        <v>2</v>
      </c>
      <c r="V14">
        <v>17</v>
      </c>
      <c r="W14">
        <v>3</v>
      </c>
      <c r="Y14" t="s">
        <v>46</v>
      </c>
      <c r="Z14" t="s">
        <v>281</v>
      </c>
      <c r="AA14" t="s">
        <v>280</v>
      </c>
    </row>
    <row r="15" spans="1:27" ht="14.25">
      <c r="A15" s="131" t="s">
        <v>68</v>
      </c>
      <c r="B15" s="132" t="s">
        <v>292</v>
      </c>
      <c r="L15">
        <v>10</v>
      </c>
      <c r="M15">
        <v>1</v>
      </c>
      <c r="N15">
        <v>10</v>
      </c>
      <c r="O15">
        <v>1</v>
      </c>
      <c r="P15">
        <v>10</v>
      </c>
      <c r="Q15">
        <v>1</v>
      </c>
      <c r="R15">
        <v>10</v>
      </c>
      <c r="S15">
        <v>1</v>
      </c>
      <c r="T15">
        <v>10</v>
      </c>
      <c r="U15">
        <v>1</v>
      </c>
      <c r="V15">
        <v>15</v>
      </c>
      <c r="W15">
        <v>2</v>
      </c>
      <c r="Y15" t="s">
        <v>47</v>
      </c>
      <c r="Z15" t="s">
        <v>269</v>
      </c>
      <c r="AA15" t="s">
        <v>268</v>
      </c>
    </row>
    <row r="16" spans="1:22" ht="14.25">
      <c r="A16" s="147" t="s">
        <v>78</v>
      </c>
      <c r="B16" s="132" t="s">
        <v>293</v>
      </c>
      <c r="L16">
        <v>9</v>
      </c>
      <c r="N16">
        <v>9</v>
      </c>
      <c r="P16">
        <v>9</v>
      </c>
      <c r="R16">
        <v>9</v>
      </c>
      <c r="T16">
        <v>9</v>
      </c>
      <c r="V16">
        <v>14</v>
      </c>
    </row>
    <row r="17" spans="1:24" ht="14.25">
      <c r="A17" s="147" t="s">
        <v>79</v>
      </c>
      <c r="B17" s="5" t="s">
        <v>294</v>
      </c>
      <c r="L17">
        <v>8</v>
      </c>
      <c r="N17">
        <v>8</v>
      </c>
      <c r="P17">
        <v>8</v>
      </c>
      <c r="R17">
        <v>8</v>
      </c>
      <c r="T17">
        <v>8</v>
      </c>
      <c r="V17">
        <v>12</v>
      </c>
      <c r="X17" t="s">
        <v>26</v>
      </c>
    </row>
    <row r="18" spans="1:22" ht="14.25">
      <c r="A18" s="131" t="s">
        <v>77</v>
      </c>
      <c r="B18" s="132" t="s">
        <v>295</v>
      </c>
      <c r="L18">
        <v>7</v>
      </c>
      <c r="N18">
        <v>7</v>
      </c>
      <c r="P18">
        <v>7</v>
      </c>
      <c r="R18">
        <v>7</v>
      </c>
      <c r="T18">
        <v>7</v>
      </c>
      <c r="V18">
        <v>11</v>
      </c>
    </row>
    <row r="19" spans="1:22" ht="14.25">
      <c r="A19" s="131" t="s">
        <v>76</v>
      </c>
      <c r="B19" s="132" t="s">
        <v>296</v>
      </c>
      <c r="L19">
        <v>6</v>
      </c>
      <c r="N19">
        <v>6</v>
      </c>
      <c r="P19">
        <v>6</v>
      </c>
      <c r="R19">
        <v>6</v>
      </c>
      <c r="T19">
        <v>6</v>
      </c>
      <c r="V19">
        <v>9</v>
      </c>
    </row>
    <row r="20" spans="1:22" ht="12.75">
      <c r="A20" s="131" t="s">
        <v>74</v>
      </c>
      <c r="B20">
        <v>2002</v>
      </c>
      <c r="L20">
        <v>5</v>
      </c>
      <c r="N20">
        <v>5</v>
      </c>
      <c r="P20">
        <v>5</v>
      </c>
      <c r="R20">
        <v>5</v>
      </c>
      <c r="T20">
        <v>5</v>
      </c>
      <c r="V20">
        <v>8</v>
      </c>
    </row>
    <row r="21" spans="1:22" ht="12.75">
      <c r="A21" s="131" t="s">
        <v>75</v>
      </c>
      <c r="B21">
        <v>2005</v>
      </c>
      <c r="L21">
        <v>4</v>
      </c>
      <c r="N21">
        <v>4</v>
      </c>
      <c r="P21">
        <v>4</v>
      </c>
      <c r="R21">
        <v>4</v>
      </c>
      <c r="T21">
        <v>4</v>
      </c>
      <c r="V21">
        <v>6</v>
      </c>
    </row>
    <row r="22" spans="1:22" ht="12.75">
      <c r="A22" s="173" t="s">
        <v>289</v>
      </c>
      <c r="B22">
        <v>5</v>
      </c>
      <c r="L22">
        <v>3</v>
      </c>
      <c r="N22">
        <v>3</v>
      </c>
      <c r="P22">
        <v>3</v>
      </c>
      <c r="R22">
        <v>3</v>
      </c>
      <c r="T22">
        <v>3</v>
      </c>
      <c r="V22">
        <v>4</v>
      </c>
    </row>
    <row r="23" spans="12:22" ht="12.75">
      <c r="L23">
        <v>2</v>
      </c>
      <c r="N23">
        <v>2</v>
      </c>
      <c r="P23">
        <v>2</v>
      </c>
      <c r="R23">
        <v>2</v>
      </c>
      <c r="T23">
        <v>2</v>
      </c>
      <c r="V23">
        <v>3</v>
      </c>
    </row>
    <row r="24" spans="12:22" ht="12.75">
      <c r="L24">
        <v>1</v>
      </c>
      <c r="N24">
        <v>1</v>
      </c>
      <c r="P24">
        <v>1</v>
      </c>
      <c r="R24">
        <v>1</v>
      </c>
      <c r="T24">
        <v>1</v>
      </c>
      <c r="V24">
        <v>2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15"/>
  <dimension ref="A1:V68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12.140625" style="156" bestFit="1" customWidth="1"/>
    <col min="2" max="2" width="9.140625" style="157" customWidth="1"/>
    <col min="3" max="3" width="9.28125" style="157" customWidth="1"/>
    <col min="4" max="4" width="9.140625" style="157" customWidth="1"/>
  </cols>
  <sheetData>
    <row r="1" spans="1:6" ht="12.75">
      <c r="A1" t="s">
        <v>182</v>
      </c>
      <c r="B1" s="166" t="s">
        <v>317</v>
      </c>
      <c r="F1" s="166"/>
    </row>
    <row r="2" spans="1:4" ht="12.75">
      <c r="A2" s="172" t="s">
        <v>177</v>
      </c>
      <c r="B2" s="166" t="s">
        <v>319</v>
      </c>
      <c r="D2"/>
    </row>
    <row r="3" spans="1:4" ht="12.75">
      <c r="A3" t="s">
        <v>160</v>
      </c>
      <c r="B3" t="s">
        <v>424</v>
      </c>
      <c r="D3"/>
    </row>
    <row r="4" spans="1:2" ht="12.75">
      <c r="A4" t="s">
        <v>105</v>
      </c>
      <c r="B4" s="166" t="s">
        <v>320</v>
      </c>
    </row>
    <row r="5" spans="1:22" ht="14.25">
      <c r="A5" t="s">
        <v>174</v>
      </c>
      <c r="B5" s="166" t="s">
        <v>218</v>
      </c>
      <c r="G5" s="5"/>
      <c r="H5" s="5"/>
      <c r="I5" s="5"/>
      <c r="J5" s="5"/>
      <c r="K5" s="5"/>
      <c r="L5" s="5"/>
      <c r="M5" s="155"/>
      <c r="N5" s="5"/>
      <c r="O5" s="5"/>
      <c r="P5" s="5"/>
      <c r="Q5" s="5"/>
      <c r="R5" s="5"/>
      <c r="S5" s="5"/>
      <c r="T5" s="5"/>
      <c r="U5" s="5"/>
      <c r="V5" s="5"/>
    </row>
    <row r="6" spans="1:4" ht="12.75">
      <c r="A6" t="s">
        <v>238</v>
      </c>
      <c r="B6" s="166" t="s">
        <v>425</v>
      </c>
      <c r="D6"/>
    </row>
    <row r="7" spans="1:4" ht="12.75">
      <c r="A7" t="s">
        <v>226</v>
      </c>
      <c r="B7" s="166" t="s">
        <v>426</v>
      </c>
      <c r="D7"/>
    </row>
    <row r="8" spans="1:2" ht="12.75">
      <c r="A8" t="s">
        <v>150</v>
      </c>
      <c r="B8" s="166" t="s">
        <v>318</v>
      </c>
    </row>
    <row r="9" spans="1:4" ht="12.75">
      <c r="A9" t="s">
        <v>180</v>
      </c>
      <c r="B9" s="173" t="s">
        <v>427</v>
      </c>
      <c r="D9"/>
    </row>
    <row r="10" spans="1:4" ht="12.75">
      <c r="A10" t="s">
        <v>255</v>
      </c>
      <c r="B10" s="166" t="s">
        <v>428</v>
      </c>
      <c r="D10"/>
    </row>
    <row r="11" spans="1:2" ht="12.75">
      <c r="A11" t="s">
        <v>253</v>
      </c>
      <c r="B11" s="166" t="s">
        <v>429</v>
      </c>
    </row>
    <row r="12" spans="1:2" ht="12.75">
      <c r="A12" t="s">
        <v>240</v>
      </c>
      <c r="B12" s="166" t="s">
        <v>430</v>
      </c>
    </row>
    <row r="13" spans="1:2" ht="12.75">
      <c r="A13" t="s">
        <v>236</v>
      </c>
      <c r="B13" s="166" t="s">
        <v>431</v>
      </c>
    </row>
    <row r="14" spans="1:2" ht="12.75">
      <c r="A14" t="s">
        <v>345</v>
      </c>
      <c r="B14" s="166" t="s">
        <v>432</v>
      </c>
    </row>
    <row r="15" spans="1:2" ht="12.75">
      <c r="A15" t="s">
        <v>178</v>
      </c>
      <c r="B15" t="s">
        <v>433</v>
      </c>
    </row>
    <row r="16" spans="1:2" ht="12.75">
      <c r="A16" t="s">
        <v>442</v>
      </c>
      <c r="B16" s="166" t="s">
        <v>434</v>
      </c>
    </row>
    <row r="17" spans="1:2" ht="12.75">
      <c r="A17" t="s">
        <v>202</v>
      </c>
      <c r="B17" t="s">
        <v>435</v>
      </c>
    </row>
    <row r="18" spans="1:2" ht="12.75">
      <c r="A18" s="156" t="s">
        <v>297</v>
      </c>
      <c r="B18" t="s">
        <v>436</v>
      </c>
    </row>
    <row r="19" spans="1:2" ht="12.75">
      <c r="A19" s="156" t="s">
        <v>198</v>
      </c>
      <c r="B19" t="s">
        <v>188</v>
      </c>
    </row>
    <row r="20" spans="1:2" ht="12.75">
      <c r="A20" s="156" t="s">
        <v>336</v>
      </c>
      <c r="B20" s="167" t="s">
        <v>437</v>
      </c>
    </row>
    <row r="21" spans="1:2" ht="12.75">
      <c r="A21" s="156" t="s">
        <v>165</v>
      </c>
      <c r="B21" s="156" t="s">
        <v>438</v>
      </c>
    </row>
    <row r="22" spans="1:2" ht="12.75">
      <c r="A22" s="156" t="s">
        <v>305</v>
      </c>
      <c r="B22" s="168" t="s">
        <v>439</v>
      </c>
    </row>
    <row r="23" spans="1:2" ht="12.75">
      <c r="A23" s="156" t="s">
        <v>330</v>
      </c>
      <c r="B23" s="168" t="s">
        <v>440</v>
      </c>
    </row>
    <row r="24" spans="1:2" ht="12.75">
      <c r="A24" s="156" t="s">
        <v>334</v>
      </c>
      <c r="B24" s="156" t="s">
        <v>441</v>
      </c>
    </row>
    <row r="25" ht="12.75">
      <c r="B25" s="167"/>
    </row>
    <row r="26" ht="12.75">
      <c r="B26" s="168"/>
    </row>
    <row r="27" ht="12.75">
      <c r="B27" s="168"/>
    </row>
    <row r="28" ht="12.75">
      <c r="B28" s="156"/>
    </row>
    <row r="29" ht="12.75">
      <c r="B29" s="165"/>
    </row>
    <row r="30" ht="12.75">
      <c r="B30" s="168"/>
    </row>
    <row r="32" ht="12.75">
      <c r="B32" s="156"/>
    </row>
    <row r="35" ht="12.75">
      <c r="B35" s="156"/>
    </row>
    <row r="37" ht="12.75">
      <c r="B37" s="156"/>
    </row>
    <row r="38" ht="12.75">
      <c r="A38" s="157"/>
    </row>
    <row r="39" spans="1:2" ht="12.75">
      <c r="A39" s="157"/>
      <c r="B39" s="156"/>
    </row>
    <row r="41" ht="12.75">
      <c r="A41" s="157"/>
    </row>
    <row r="43" ht="12.75">
      <c r="A43" s="157"/>
    </row>
    <row r="44" ht="12.75">
      <c r="B44" s="156"/>
    </row>
    <row r="47" ht="12.75">
      <c r="B47" s="156"/>
    </row>
    <row r="50" ht="12.75">
      <c r="B50" s="156"/>
    </row>
    <row r="52" ht="12.75">
      <c r="B52" s="156"/>
    </row>
    <row r="56" ht="12.75">
      <c r="B56" s="156"/>
    </row>
    <row r="57" ht="12.75">
      <c r="B57" s="156"/>
    </row>
    <row r="58" ht="12.75">
      <c r="B58" s="156"/>
    </row>
    <row r="59" ht="12.75">
      <c r="B59" s="156"/>
    </row>
    <row r="68" spans="2:4" ht="12.75">
      <c r="B68" s="156"/>
      <c r="D68" s="156"/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0">
    <pageSetUpPr fitToPage="1"/>
  </sheetPr>
  <dimension ref="A1:W98"/>
  <sheetViews>
    <sheetView tabSelected="1" zoomScalePageLayoutView="0" workbookViewId="0" topLeftCell="A1">
      <selection activeCell="A2" sqref="A2:IV2"/>
    </sheetView>
  </sheetViews>
  <sheetFormatPr defaultColWidth="9.140625" defaultRowHeight="12.75"/>
  <cols>
    <col min="1" max="1" width="5.57421875" style="0" bestFit="1" customWidth="1"/>
    <col min="2" max="2" width="14.8515625" style="0" hidden="1" customWidth="1"/>
    <col min="3" max="3" width="24.7109375" style="0" bestFit="1" customWidth="1"/>
    <col min="4" max="4" width="20.8515625" style="0" bestFit="1" customWidth="1"/>
    <col min="5" max="5" width="13.140625" style="0" customWidth="1"/>
    <col min="6" max="6" width="7.00390625" style="0" bestFit="1" customWidth="1"/>
    <col min="7" max="7" width="5.28125" style="0" customWidth="1"/>
    <col min="8" max="8" width="7.57421875" style="0" bestFit="1" customWidth="1"/>
    <col min="10" max="10" width="4.140625" style="0" bestFit="1" customWidth="1"/>
    <col min="11" max="11" width="5.28125" style="0" customWidth="1"/>
    <col min="12" max="12" width="7.8515625" style="0" customWidth="1"/>
    <col min="13" max="13" width="4.00390625" style="0" customWidth="1"/>
    <col min="14" max="14" width="2.7109375" style="0" bestFit="1" customWidth="1"/>
    <col min="15" max="20" width="8.140625" style="0" bestFit="1" customWidth="1"/>
    <col min="21" max="21" width="0.9921875" style="0" customWidth="1"/>
    <col min="22" max="22" width="3.7109375" style="0" bestFit="1" customWidth="1"/>
    <col min="23" max="23" width="5.140625" style="0" bestFit="1" customWidth="1"/>
  </cols>
  <sheetData>
    <row r="1" spans="1:23" ht="14.25">
      <c r="A1" s="77"/>
      <c r="B1" s="2"/>
      <c r="C1" s="2"/>
      <c r="D1" s="2"/>
      <c r="E1" s="2"/>
      <c r="F1" s="28"/>
      <c r="G1" s="28"/>
      <c r="H1" s="28"/>
      <c r="I1" s="78"/>
      <c r="J1" s="38"/>
      <c r="K1" s="4"/>
      <c r="L1" s="75"/>
      <c r="M1" s="75"/>
      <c r="N1" s="23"/>
      <c r="O1" s="28"/>
      <c r="P1" s="28"/>
      <c r="Q1" s="28"/>
      <c r="R1" s="28"/>
      <c r="S1" s="28"/>
      <c r="T1" s="28"/>
      <c r="U1" s="2"/>
      <c r="V1" s="76"/>
      <c r="W1" s="76"/>
    </row>
    <row r="2" spans="1:23" ht="14.25" hidden="1">
      <c r="A2" s="77"/>
      <c r="B2" s="2"/>
      <c r="C2" s="2"/>
      <c r="D2" s="2"/>
      <c r="E2" s="2"/>
      <c r="F2" s="28"/>
      <c r="G2" s="28"/>
      <c r="H2" s="28"/>
      <c r="I2" s="78"/>
      <c r="J2" s="38"/>
      <c r="K2" s="4"/>
      <c r="L2" s="75"/>
      <c r="M2" s="75"/>
      <c r="N2" s="23"/>
      <c r="O2" s="28"/>
      <c r="P2" s="28"/>
      <c r="Q2" s="28"/>
      <c r="R2" s="28"/>
      <c r="S2" s="28"/>
      <c r="T2" s="28"/>
      <c r="U2" s="2"/>
      <c r="V2" s="76"/>
      <c r="W2" s="76"/>
    </row>
    <row r="3" spans="1:23" ht="14.25">
      <c r="A3" s="77"/>
      <c r="B3" s="2"/>
      <c r="C3" s="81"/>
      <c r="D3" s="2"/>
      <c r="E3" s="2"/>
      <c r="F3" s="28"/>
      <c r="G3" s="28"/>
      <c r="H3" s="28"/>
      <c r="I3" s="78"/>
      <c r="J3" s="38"/>
      <c r="K3" s="4"/>
      <c r="L3" s="75"/>
      <c r="M3" s="75"/>
      <c r="N3" s="23"/>
      <c r="O3" s="28"/>
      <c r="P3" s="28"/>
      <c r="Q3" s="28"/>
      <c r="R3" s="28"/>
      <c r="S3" s="28"/>
      <c r="T3" s="28"/>
      <c r="U3" s="2"/>
      <c r="V3" s="76"/>
      <c r="W3" s="76"/>
    </row>
    <row r="4" spans="1:23" s="35" customFormat="1" ht="14.25">
      <c r="A4" s="42" t="s">
        <v>26</v>
      </c>
      <c r="B4" s="43" t="s">
        <v>30</v>
      </c>
      <c r="C4" s="1" t="s">
        <v>1</v>
      </c>
      <c r="D4" s="43" t="s">
        <v>11</v>
      </c>
      <c r="E4" s="43" t="s">
        <v>2</v>
      </c>
      <c r="F4" s="44" t="s">
        <v>3</v>
      </c>
      <c r="G4" s="44" t="s">
        <v>4</v>
      </c>
      <c r="H4" s="44" t="s">
        <v>5</v>
      </c>
      <c r="I4" s="45" t="s">
        <v>6</v>
      </c>
      <c r="J4" s="38" t="s">
        <v>27</v>
      </c>
      <c r="K4" s="46" t="s">
        <v>12</v>
      </c>
      <c r="L4" s="47" t="s">
        <v>13</v>
      </c>
      <c r="M4" s="47"/>
      <c r="N4" s="107" t="s">
        <v>37</v>
      </c>
      <c r="O4" s="44" t="s">
        <v>14</v>
      </c>
      <c r="P4" s="44" t="s">
        <v>15</v>
      </c>
      <c r="Q4" s="44" t="s">
        <v>16</v>
      </c>
      <c r="R4" s="44" t="s">
        <v>17</v>
      </c>
      <c r="S4" s="44" t="s">
        <v>18</v>
      </c>
      <c r="T4" s="44" t="s">
        <v>19</v>
      </c>
      <c r="V4" s="38" t="s">
        <v>28</v>
      </c>
      <c r="W4" s="146" t="s">
        <v>29</v>
      </c>
    </row>
    <row r="5" spans="1:23" ht="14.25">
      <c r="A5" s="48" t="s">
        <v>7</v>
      </c>
      <c r="B5" s="49" t="s">
        <v>182</v>
      </c>
      <c r="C5" s="7" t="s">
        <v>183</v>
      </c>
      <c r="D5" s="49" t="s">
        <v>148</v>
      </c>
      <c r="E5" s="49" t="s">
        <v>149</v>
      </c>
      <c r="F5" s="60">
        <v>1467</v>
      </c>
      <c r="G5" s="60">
        <v>0</v>
      </c>
      <c r="H5" s="79">
        <v>1467</v>
      </c>
      <c r="I5" s="73">
        <v>244.5</v>
      </c>
      <c r="J5" s="76"/>
      <c r="K5" s="64" t="s">
        <v>89</v>
      </c>
      <c r="L5" s="41">
        <v>2001</v>
      </c>
      <c r="M5" s="140">
        <v>244.5</v>
      </c>
      <c r="N5" s="63">
        <v>6</v>
      </c>
      <c r="O5" s="153">
        <v>242</v>
      </c>
      <c r="P5" s="153">
        <v>268</v>
      </c>
      <c r="Q5" s="153">
        <v>248</v>
      </c>
      <c r="R5" s="153">
        <v>225</v>
      </c>
      <c r="S5" s="153">
        <v>258</v>
      </c>
      <c r="T5" s="153">
        <v>226</v>
      </c>
      <c r="U5" s="49"/>
      <c r="V5" s="41">
        <v>1</v>
      </c>
      <c r="W5" s="41">
        <v>6</v>
      </c>
    </row>
    <row r="6" spans="1:23" ht="14.25">
      <c r="A6" s="48" t="s">
        <v>8</v>
      </c>
      <c r="B6" s="49" t="s">
        <v>184</v>
      </c>
      <c r="C6" s="7" t="s">
        <v>185</v>
      </c>
      <c r="D6" s="49" t="s">
        <v>219</v>
      </c>
      <c r="E6" s="49" t="s">
        <v>151</v>
      </c>
      <c r="F6" s="60">
        <v>1439</v>
      </c>
      <c r="G6" s="60">
        <v>0</v>
      </c>
      <c r="H6" s="79">
        <v>1439</v>
      </c>
      <c r="I6" s="73">
        <v>239.83333333333334</v>
      </c>
      <c r="J6" s="76"/>
      <c r="K6" s="64" t="s">
        <v>89</v>
      </c>
      <c r="L6" s="41">
        <v>2001</v>
      </c>
      <c r="M6" s="140">
        <v>239.83333333333334</v>
      </c>
      <c r="N6" s="63">
        <v>6</v>
      </c>
      <c r="O6" s="153">
        <v>276</v>
      </c>
      <c r="P6" s="153">
        <v>213</v>
      </c>
      <c r="Q6" s="153">
        <v>207</v>
      </c>
      <c r="R6" s="153">
        <v>229</v>
      </c>
      <c r="S6" s="153">
        <v>238</v>
      </c>
      <c r="T6" s="171">
        <v>276</v>
      </c>
      <c r="U6" s="49"/>
      <c r="V6" s="41"/>
      <c r="W6" s="41">
        <v>5</v>
      </c>
    </row>
    <row r="7" spans="1:23" ht="14.25">
      <c r="A7" s="48" t="s">
        <v>9</v>
      </c>
      <c r="B7" s="49" t="s">
        <v>186</v>
      </c>
      <c r="C7" s="66" t="s">
        <v>187</v>
      </c>
      <c r="D7" s="50" t="s">
        <v>219</v>
      </c>
      <c r="E7" s="50" t="s">
        <v>151</v>
      </c>
      <c r="F7" s="51">
        <v>1429</v>
      </c>
      <c r="G7" s="51">
        <v>0</v>
      </c>
      <c r="H7" s="52">
        <v>1429</v>
      </c>
      <c r="I7" s="53">
        <v>238.16666666666666</v>
      </c>
      <c r="J7" s="122"/>
      <c r="K7" s="57" t="s">
        <v>89</v>
      </c>
      <c r="L7" s="54">
        <v>2000</v>
      </c>
      <c r="M7" s="139">
        <v>238.16666666666666</v>
      </c>
      <c r="N7" s="56">
        <v>6</v>
      </c>
      <c r="O7" s="151">
        <v>254</v>
      </c>
      <c r="P7" s="151">
        <v>248</v>
      </c>
      <c r="Q7" s="151">
        <v>228</v>
      </c>
      <c r="R7" s="151">
        <v>202</v>
      </c>
      <c r="S7" s="151">
        <v>278</v>
      </c>
      <c r="T7" s="151">
        <v>219</v>
      </c>
      <c r="U7" s="57"/>
      <c r="V7" s="54"/>
      <c r="W7" s="54">
        <v>5</v>
      </c>
    </row>
    <row r="8" spans="1:23" ht="14.25">
      <c r="A8" s="48" t="s">
        <v>10</v>
      </c>
      <c r="B8" s="57" t="s">
        <v>224</v>
      </c>
      <c r="C8" s="67" t="s">
        <v>225</v>
      </c>
      <c r="D8" s="59" t="s">
        <v>99</v>
      </c>
      <c r="E8" s="59" t="s">
        <v>91</v>
      </c>
      <c r="F8" s="51">
        <v>1426</v>
      </c>
      <c r="G8" s="51">
        <v>0</v>
      </c>
      <c r="H8" s="52">
        <v>1426</v>
      </c>
      <c r="I8" s="53">
        <v>237.66666666666666</v>
      </c>
      <c r="J8" s="76"/>
      <c r="K8" s="49" t="s">
        <v>89</v>
      </c>
      <c r="L8" s="41">
        <v>1999</v>
      </c>
      <c r="M8" s="140">
        <v>237.66666666666666</v>
      </c>
      <c r="N8" s="63">
        <v>6</v>
      </c>
      <c r="O8" s="153">
        <v>185</v>
      </c>
      <c r="P8" s="153">
        <v>230</v>
      </c>
      <c r="Q8" s="153">
        <v>275</v>
      </c>
      <c r="R8" s="153">
        <v>245</v>
      </c>
      <c r="S8" s="153">
        <v>264</v>
      </c>
      <c r="T8" s="153">
        <v>227</v>
      </c>
      <c r="U8" s="57"/>
      <c r="V8" s="54"/>
      <c r="W8" s="41">
        <v>3</v>
      </c>
    </row>
    <row r="9" spans="1:23" ht="14.25">
      <c r="A9" s="48" t="s">
        <v>41</v>
      </c>
      <c r="B9" s="49" t="s">
        <v>220</v>
      </c>
      <c r="C9" s="66" t="s">
        <v>221</v>
      </c>
      <c r="D9" s="49" t="s">
        <v>222</v>
      </c>
      <c r="E9" s="49" t="s">
        <v>223</v>
      </c>
      <c r="F9" s="51">
        <v>1413</v>
      </c>
      <c r="G9" s="51">
        <v>0</v>
      </c>
      <c r="H9" s="52">
        <v>1413</v>
      </c>
      <c r="I9" s="53">
        <v>235.5</v>
      </c>
      <c r="J9" s="122"/>
      <c r="K9" s="64" t="s">
        <v>89</v>
      </c>
      <c r="L9" s="41">
        <v>2000</v>
      </c>
      <c r="M9" s="140">
        <v>235.5</v>
      </c>
      <c r="N9" s="58">
        <v>6</v>
      </c>
      <c r="O9" s="151">
        <v>237</v>
      </c>
      <c r="P9" s="151">
        <v>268</v>
      </c>
      <c r="Q9" s="153">
        <v>176</v>
      </c>
      <c r="R9" s="153">
        <v>277</v>
      </c>
      <c r="S9" s="153">
        <v>208</v>
      </c>
      <c r="T9" s="151">
        <v>247</v>
      </c>
      <c r="U9" s="57"/>
      <c r="V9" s="54"/>
      <c r="W9" s="41">
        <v>4</v>
      </c>
    </row>
    <row r="10" spans="1:23" ht="14.25">
      <c r="A10" s="48" t="s">
        <v>42</v>
      </c>
      <c r="B10" s="49" t="s">
        <v>96</v>
      </c>
      <c r="C10" s="7" t="s">
        <v>97</v>
      </c>
      <c r="D10" s="49" t="s">
        <v>98</v>
      </c>
      <c r="E10" s="49" t="s">
        <v>95</v>
      </c>
      <c r="F10" s="60">
        <v>1361</v>
      </c>
      <c r="G10" s="60">
        <v>48</v>
      </c>
      <c r="H10" s="79">
        <v>1409</v>
      </c>
      <c r="I10" s="73">
        <v>226.83333333333334</v>
      </c>
      <c r="J10" s="76"/>
      <c r="K10" s="64" t="s">
        <v>89</v>
      </c>
      <c r="L10" s="41">
        <v>2003</v>
      </c>
      <c r="M10" s="140">
        <v>234.83333333333334</v>
      </c>
      <c r="N10" s="63">
        <v>6</v>
      </c>
      <c r="O10" s="153">
        <v>227</v>
      </c>
      <c r="P10" s="153">
        <v>206</v>
      </c>
      <c r="Q10" s="153">
        <v>234</v>
      </c>
      <c r="R10" s="153">
        <v>192</v>
      </c>
      <c r="S10" s="153">
        <v>202</v>
      </c>
      <c r="T10" s="171">
        <v>300</v>
      </c>
      <c r="U10" s="49"/>
      <c r="V10" s="41"/>
      <c r="W10" s="54">
        <v>4</v>
      </c>
    </row>
    <row r="11" spans="1:23" ht="14.25">
      <c r="A11" s="48" t="s">
        <v>43</v>
      </c>
      <c r="B11" s="49" t="s">
        <v>238</v>
      </c>
      <c r="C11" s="7" t="s">
        <v>239</v>
      </c>
      <c r="D11" s="49" t="s">
        <v>167</v>
      </c>
      <c r="E11" s="49" t="s">
        <v>168</v>
      </c>
      <c r="F11" s="60">
        <v>1290</v>
      </c>
      <c r="G11" s="60">
        <v>96</v>
      </c>
      <c r="H11" s="79">
        <v>1386</v>
      </c>
      <c r="I11" s="73">
        <v>215</v>
      </c>
      <c r="J11" s="76"/>
      <c r="K11" s="64" t="s">
        <v>89</v>
      </c>
      <c r="L11" s="41">
        <v>2005</v>
      </c>
      <c r="M11" s="140">
        <v>231</v>
      </c>
      <c r="N11" s="63">
        <v>6</v>
      </c>
      <c r="O11" s="153">
        <v>211</v>
      </c>
      <c r="P11" s="153">
        <v>199</v>
      </c>
      <c r="Q11" s="153">
        <v>195</v>
      </c>
      <c r="R11" s="153">
        <v>288</v>
      </c>
      <c r="S11" s="153">
        <v>192</v>
      </c>
      <c r="T11" s="153">
        <v>205</v>
      </c>
      <c r="U11" s="49"/>
      <c r="V11" s="41"/>
      <c r="W11" s="41">
        <v>6</v>
      </c>
    </row>
    <row r="12" spans="1:23" ht="14.25">
      <c r="A12" s="48" t="s">
        <v>44</v>
      </c>
      <c r="B12" s="49" t="s">
        <v>332</v>
      </c>
      <c r="C12" s="7" t="s">
        <v>333</v>
      </c>
      <c r="D12" s="49" t="s">
        <v>99</v>
      </c>
      <c r="E12" s="49" t="s">
        <v>91</v>
      </c>
      <c r="F12" s="60">
        <v>1332</v>
      </c>
      <c r="G12" s="60">
        <v>48</v>
      </c>
      <c r="H12" s="79">
        <v>1380</v>
      </c>
      <c r="I12" s="73">
        <v>222</v>
      </c>
      <c r="J12" s="76"/>
      <c r="K12" s="64" t="s">
        <v>89</v>
      </c>
      <c r="L12" s="41">
        <v>2003</v>
      </c>
      <c r="M12" s="140">
        <v>230</v>
      </c>
      <c r="N12" s="63">
        <v>6</v>
      </c>
      <c r="O12" s="153">
        <v>178</v>
      </c>
      <c r="P12" s="153">
        <v>299</v>
      </c>
      <c r="Q12" s="153">
        <v>173</v>
      </c>
      <c r="R12" s="153">
        <v>201</v>
      </c>
      <c r="S12" s="153">
        <v>205</v>
      </c>
      <c r="T12" s="171">
        <v>276</v>
      </c>
      <c r="U12" s="49"/>
      <c r="V12" s="41"/>
      <c r="W12" s="41">
        <v>5</v>
      </c>
    </row>
    <row r="13" spans="1:23" ht="14.25">
      <c r="A13" s="48" t="s">
        <v>45</v>
      </c>
      <c r="B13" s="57" t="s">
        <v>100</v>
      </c>
      <c r="C13" s="66" t="s">
        <v>101</v>
      </c>
      <c r="D13" s="50" t="s">
        <v>99</v>
      </c>
      <c r="E13" s="50" t="s">
        <v>91</v>
      </c>
      <c r="F13" s="51">
        <v>1325</v>
      </c>
      <c r="G13" s="51">
        <v>48</v>
      </c>
      <c r="H13" s="52">
        <v>1373</v>
      </c>
      <c r="I13" s="53">
        <v>220.83333333333334</v>
      </c>
      <c r="J13" s="122"/>
      <c r="K13" s="55" t="s">
        <v>89</v>
      </c>
      <c r="L13" s="54">
        <v>2003</v>
      </c>
      <c r="M13" s="139">
        <v>228.83333333333334</v>
      </c>
      <c r="N13" s="56">
        <v>6</v>
      </c>
      <c r="O13" s="148">
        <v>193</v>
      </c>
      <c r="P13" s="151">
        <v>202</v>
      </c>
      <c r="Q13" s="151">
        <v>235</v>
      </c>
      <c r="R13" s="151">
        <v>204</v>
      </c>
      <c r="S13" s="151">
        <v>215</v>
      </c>
      <c r="T13" s="170">
        <v>276</v>
      </c>
      <c r="U13" s="57"/>
      <c r="V13" s="54"/>
      <c r="W13" s="41">
        <v>3</v>
      </c>
    </row>
    <row r="14" spans="1:23" ht="14.25">
      <c r="A14" s="48" t="s">
        <v>46</v>
      </c>
      <c r="B14" s="49" t="s">
        <v>169</v>
      </c>
      <c r="C14" s="67" t="s">
        <v>166</v>
      </c>
      <c r="D14" s="59" t="s">
        <v>321</v>
      </c>
      <c r="E14" s="59" t="s">
        <v>322</v>
      </c>
      <c r="F14" s="51">
        <v>1357</v>
      </c>
      <c r="G14" s="51">
        <v>0</v>
      </c>
      <c r="H14" s="52">
        <v>1357</v>
      </c>
      <c r="I14" s="53">
        <v>226.16666666666666</v>
      </c>
      <c r="J14" s="76"/>
      <c r="K14" s="49" t="s">
        <v>89</v>
      </c>
      <c r="L14" s="41">
        <v>2002</v>
      </c>
      <c r="M14" s="140">
        <v>226.16666666666666</v>
      </c>
      <c r="N14" s="63">
        <v>6</v>
      </c>
      <c r="O14" s="153">
        <v>258</v>
      </c>
      <c r="P14" s="153">
        <v>221</v>
      </c>
      <c r="Q14" s="153">
        <v>267</v>
      </c>
      <c r="R14" s="153">
        <v>248</v>
      </c>
      <c r="S14" s="153">
        <v>207</v>
      </c>
      <c r="T14" s="151">
        <v>156</v>
      </c>
      <c r="U14" s="57"/>
      <c r="V14" s="54">
        <v>1</v>
      </c>
      <c r="W14" s="41">
        <v>5</v>
      </c>
    </row>
    <row r="15" spans="1:23" ht="14.25">
      <c r="A15" s="48" t="s">
        <v>47</v>
      </c>
      <c r="B15" s="49" t="s">
        <v>340</v>
      </c>
      <c r="C15" s="66" t="s">
        <v>341</v>
      </c>
      <c r="D15" s="50" t="s">
        <v>342</v>
      </c>
      <c r="E15" s="50" t="s">
        <v>149</v>
      </c>
      <c r="F15" s="51">
        <v>1356</v>
      </c>
      <c r="G15" s="51">
        <v>0</v>
      </c>
      <c r="H15" s="52">
        <v>1356</v>
      </c>
      <c r="I15" s="53">
        <v>226</v>
      </c>
      <c r="J15" s="122"/>
      <c r="K15" s="55" t="s">
        <v>89</v>
      </c>
      <c r="L15" s="54">
        <v>1999</v>
      </c>
      <c r="M15" s="139">
        <v>226</v>
      </c>
      <c r="N15" s="56">
        <v>6</v>
      </c>
      <c r="O15" s="151">
        <v>224</v>
      </c>
      <c r="P15" s="151">
        <v>258</v>
      </c>
      <c r="Q15" s="151">
        <v>226</v>
      </c>
      <c r="R15" s="151">
        <v>248</v>
      </c>
      <c r="S15" s="151">
        <v>163</v>
      </c>
      <c r="T15" s="151">
        <v>237</v>
      </c>
      <c r="U15" s="57"/>
      <c r="V15" s="54"/>
      <c r="W15" s="41">
        <v>4</v>
      </c>
    </row>
    <row r="16" spans="1:23" ht="14.25">
      <c r="A16" s="48" t="s">
        <v>48</v>
      </c>
      <c r="B16" s="49" t="s">
        <v>105</v>
      </c>
      <c r="C16" s="7" t="s">
        <v>104</v>
      </c>
      <c r="D16" s="49" t="s">
        <v>106</v>
      </c>
      <c r="E16" s="49" t="s">
        <v>107</v>
      </c>
      <c r="F16" s="60">
        <v>1305</v>
      </c>
      <c r="G16" s="60">
        <v>48</v>
      </c>
      <c r="H16" s="79">
        <v>1353</v>
      </c>
      <c r="I16" s="73">
        <v>217.5</v>
      </c>
      <c r="J16" s="76"/>
      <c r="K16" s="64" t="s">
        <v>89</v>
      </c>
      <c r="L16" s="41">
        <v>2003</v>
      </c>
      <c r="M16" s="140">
        <v>225.5</v>
      </c>
      <c r="N16" s="63">
        <v>6</v>
      </c>
      <c r="O16" s="153">
        <v>226</v>
      </c>
      <c r="P16" s="153">
        <v>206</v>
      </c>
      <c r="Q16" s="153">
        <v>204</v>
      </c>
      <c r="R16" s="153">
        <v>214</v>
      </c>
      <c r="S16" s="153">
        <v>246</v>
      </c>
      <c r="T16" s="153">
        <v>209</v>
      </c>
      <c r="U16" s="49"/>
      <c r="V16" s="41"/>
      <c r="W16" s="41">
        <v>6</v>
      </c>
    </row>
    <row r="17" spans="1:23" ht="14.25">
      <c r="A17" s="48" t="s">
        <v>49</v>
      </c>
      <c r="B17" s="49" t="s">
        <v>303</v>
      </c>
      <c r="C17" s="69" t="s">
        <v>304</v>
      </c>
      <c r="D17" s="57" t="s">
        <v>114</v>
      </c>
      <c r="E17" s="57" t="s">
        <v>115</v>
      </c>
      <c r="F17" s="51">
        <v>1245</v>
      </c>
      <c r="G17" s="51">
        <v>96</v>
      </c>
      <c r="H17" s="52">
        <v>1341</v>
      </c>
      <c r="I17" s="53">
        <v>207.5</v>
      </c>
      <c r="J17" s="122"/>
      <c r="K17" s="55" t="s">
        <v>89</v>
      </c>
      <c r="L17" s="54">
        <v>2006</v>
      </c>
      <c r="M17" s="139">
        <v>223.5</v>
      </c>
      <c r="N17" s="58">
        <v>6</v>
      </c>
      <c r="O17" s="151">
        <v>238</v>
      </c>
      <c r="P17" s="151">
        <v>225</v>
      </c>
      <c r="Q17" s="151">
        <v>199</v>
      </c>
      <c r="R17" s="151">
        <v>156</v>
      </c>
      <c r="S17" s="151">
        <v>256</v>
      </c>
      <c r="T17" s="151">
        <v>171</v>
      </c>
      <c r="U17" s="57"/>
      <c r="V17" s="54"/>
      <c r="W17" s="41">
        <v>3</v>
      </c>
    </row>
    <row r="18" spans="1:23" ht="14.25">
      <c r="A18" s="48" t="s">
        <v>50</v>
      </c>
      <c r="B18" s="49" t="s">
        <v>180</v>
      </c>
      <c r="C18" s="7" t="s">
        <v>181</v>
      </c>
      <c r="D18" s="49" t="s">
        <v>161</v>
      </c>
      <c r="E18" s="49" t="s">
        <v>162</v>
      </c>
      <c r="F18" s="60">
        <v>1224</v>
      </c>
      <c r="G18" s="60">
        <v>96</v>
      </c>
      <c r="H18" s="79">
        <v>1320</v>
      </c>
      <c r="I18" s="73">
        <v>204</v>
      </c>
      <c r="J18" s="76"/>
      <c r="K18" s="64" t="s">
        <v>89</v>
      </c>
      <c r="L18" s="41">
        <v>2005</v>
      </c>
      <c r="M18" s="140">
        <v>220</v>
      </c>
      <c r="N18" s="63">
        <v>6</v>
      </c>
      <c r="O18" s="153">
        <v>211</v>
      </c>
      <c r="P18" s="153">
        <v>245</v>
      </c>
      <c r="Q18" s="153">
        <v>182</v>
      </c>
      <c r="R18" s="153">
        <v>171</v>
      </c>
      <c r="S18" s="153">
        <v>221</v>
      </c>
      <c r="T18" s="153">
        <v>194</v>
      </c>
      <c r="U18" s="49"/>
      <c r="V18" s="41"/>
      <c r="W18" s="41">
        <v>6</v>
      </c>
    </row>
    <row r="19" spans="1:23" ht="14.25">
      <c r="A19" s="82" t="s">
        <v>51</v>
      </c>
      <c r="B19" s="49" t="s">
        <v>177</v>
      </c>
      <c r="C19" s="7" t="s">
        <v>172</v>
      </c>
      <c r="D19" s="49" t="s">
        <v>323</v>
      </c>
      <c r="E19" s="49" t="s">
        <v>92</v>
      </c>
      <c r="F19" s="60">
        <v>1318</v>
      </c>
      <c r="G19" s="60">
        <v>0</v>
      </c>
      <c r="H19" s="79">
        <v>1318</v>
      </c>
      <c r="I19" s="73">
        <v>219.66666666666666</v>
      </c>
      <c r="J19" s="76"/>
      <c r="K19" s="64" t="s">
        <v>89</v>
      </c>
      <c r="L19" s="41">
        <v>2003</v>
      </c>
      <c r="M19" s="140">
        <v>219.66666666666666</v>
      </c>
      <c r="N19" s="63">
        <v>6</v>
      </c>
      <c r="O19" s="153">
        <v>211</v>
      </c>
      <c r="P19" s="153">
        <v>246</v>
      </c>
      <c r="Q19" s="153">
        <v>247</v>
      </c>
      <c r="R19" s="153">
        <v>213</v>
      </c>
      <c r="S19" s="153">
        <v>189</v>
      </c>
      <c r="T19" s="153">
        <v>212</v>
      </c>
      <c r="U19" s="49"/>
      <c r="V19" s="41">
        <v>1</v>
      </c>
      <c r="W19" s="41">
        <v>6</v>
      </c>
    </row>
    <row r="20" spans="1:23" ht="15" thickBot="1">
      <c r="A20" s="133" t="s">
        <v>52</v>
      </c>
      <c r="B20" s="134" t="s">
        <v>174</v>
      </c>
      <c r="C20" s="142" t="s">
        <v>170</v>
      </c>
      <c r="D20" s="134" t="s">
        <v>103</v>
      </c>
      <c r="E20" s="134" t="s">
        <v>102</v>
      </c>
      <c r="F20" s="135">
        <v>1298</v>
      </c>
      <c r="G20" s="135">
        <v>0</v>
      </c>
      <c r="H20" s="136">
        <v>1298</v>
      </c>
      <c r="I20" s="158">
        <v>216.33333333333334</v>
      </c>
      <c r="J20" s="159"/>
      <c r="K20" s="137" t="s">
        <v>89</v>
      </c>
      <c r="L20" s="138">
        <v>2002</v>
      </c>
      <c r="M20" s="160">
        <v>216.33333333333334</v>
      </c>
      <c r="N20" s="181">
        <v>6</v>
      </c>
      <c r="O20" s="161">
        <v>161</v>
      </c>
      <c r="P20" s="161">
        <v>190</v>
      </c>
      <c r="Q20" s="161">
        <v>234</v>
      </c>
      <c r="R20" s="161">
        <v>227</v>
      </c>
      <c r="S20" s="161">
        <v>228</v>
      </c>
      <c r="T20" s="164">
        <v>258</v>
      </c>
      <c r="U20" s="49"/>
      <c r="V20" s="41">
        <v>1</v>
      </c>
      <c r="W20" s="41">
        <v>6</v>
      </c>
    </row>
    <row r="21" spans="1:23" ht="14.25">
      <c r="A21" s="48" t="s">
        <v>53</v>
      </c>
      <c r="B21" s="49" t="s">
        <v>410</v>
      </c>
      <c r="C21" s="7" t="s">
        <v>411</v>
      </c>
      <c r="D21" s="49" t="s">
        <v>119</v>
      </c>
      <c r="E21" s="49" t="s">
        <v>117</v>
      </c>
      <c r="F21" s="60">
        <v>1315</v>
      </c>
      <c r="G21" s="60">
        <v>0</v>
      </c>
      <c r="H21" s="79">
        <v>1315</v>
      </c>
      <c r="I21" s="73">
        <v>219.16666666666666</v>
      </c>
      <c r="J21" s="76"/>
      <c r="K21" s="64" t="s">
        <v>89</v>
      </c>
      <c r="L21" s="41">
        <v>2001</v>
      </c>
      <c r="M21" s="140">
        <v>219.16666666666666</v>
      </c>
      <c r="N21" s="63">
        <v>6</v>
      </c>
      <c r="O21" s="153">
        <v>194</v>
      </c>
      <c r="P21" s="153">
        <v>234</v>
      </c>
      <c r="Q21" s="153">
        <v>259</v>
      </c>
      <c r="R21" s="153">
        <v>224</v>
      </c>
      <c r="S21" s="153">
        <v>213</v>
      </c>
      <c r="T21" s="153">
        <v>191</v>
      </c>
      <c r="U21" s="49"/>
      <c r="V21" s="41"/>
      <c r="W21" s="54">
        <v>4</v>
      </c>
    </row>
    <row r="22" spans="1:23" ht="14.25">
      <c r="A22" s="48" t="s">
        <v>54</v>
      </c>
      <c r="B22" s="49" t="s">
        <v>343</v>
      </c>
      <c r="C22" s="66" t="s">
        <v>344</v>
      </c>
      <c r="D22" s="50" t="s">
        <v>161</v>
      </c>
      <c r="E22" s="50" t="s">
        <v>162</v>
      </c>
      <c r="F22" s="51">
        <v>1256</v>
      </c>
      <c r="G22" s="51">
        <v>48</v>
      </c>
      <c r="H22" s="52">
        <v>1304</v>
      </c>
      <c r="I22" s="53">
        <v>209.33333333333334</v>
      </c>
      <c r="J22" s="122"/>
      <c r="K22" s="55" t="s">
        <v>89</v>
      </c>
      <c r="L22" s="54">
        <v>2004</v>
      </c>
      <c r="M22" s="139">
        <v>217.33333333333334</v>
      </c>
      <c r="N22" s="56">
        <v>6</v>
      </c>
      <c r="O22" s="151">
        <v>204</v>
      </c>
      <c r="P22" s="151">
        <v>205</v>
      </c>
      <c r="Q22" s="151">
        <v>234</v>
      </c>
      <c r="R22" s="151">
        <v>214</v>
      </c>
      <c r="S22" s="151">
        <v>198</v>
      </c>
      <c r="T22" s="151">
        <v>201</v>
      </c>
      <c r="U22" s="57"/>
      <c r="V22" s="54"/>
      <c r="W22" s="54">
        <v>5</v>
      </c>
    </row>
    <row r="23" spans="1:23" ht="14.25">
      <c r="A23" s="48" t="s">
        <v>55</v>
      </c>
      <c r="B23" s="57" t="s">
        <v>156</v>
      </c>
      <c r="C23" s="66" t="s">
        <v>143</v>
      </c>
      <c r="D23" s="50" t="s">
        <v>93</v>
      </c>
      <c r="E23" s="50" t="s">
        <v>94</v>
      </c>
      <c r="F23" s="51">
        <v>1299</v>
      </c>
      <c r="G23" s="51">
        <v>0</v>
      </c>
      <c r="H23" s="52">
        <v>1299</v>
      </c>
      <c r="I23" s="53">
        <v>216.5</v>
      </c>
      <c r="J23" s="122"/>
      <c r="K23" s="57" t="s">
        <v>89</v>
      </c>
      <c r="L23" s="54">
        <v>2001</v>
      </c>
      <c r="M23" s="139">
        <v>216.5</v>
      </c>
      <c r="N23" s="56">
        <v>6</v>
      </c>
      <c r="O23" s="151">
        <v>237</v>
      </c>
      <c r="P23" s="151">
        <v>173</v>
      </c>
      <c r="Q23" s="151">
        <v>255</v>
      </c>
      <c r="R23" s="151">
        <v>195</v>
      </c>
      <c r="S23" s="151">
        <v>201</v>
      </c>
      <c r="T23" s="154">
        <v>238</v>
      </c>
      <c r="U23" s="57"/>
      <c r="V23" s="54"/>
      <c r="W23" s="54">
        <v>5</v>
      </c>
    </row>
    <row r="24" spans="1:23" ht="14.25">
      <c r="A24" s="48" t="s">
        <v>56</v>
      </c>
      <c r="B24" s="49" t="s">
        <v>120</v>
      </c>
      <c r="C24" s="7" t="s">
        <v>110</v>
      </c>
      <c r="D24" s="49" t="s">
        <v>99</v>
      </c>
      <c r="E24" s="49" t="s">
        <v>91</v>
      </c>
      <c r="F24" s="60">
        <v>1230</v>
      </c>
      <c r="G24" s="60">
        <v>48</v>
      </c>
      <c r="H24" s="79">
        <v>1278</v>
      </c>
      <c r="I24" s="73">
        <v>205</v>
      </c>
      <c r="J24" s="76"/>
      <c r="K24" s="64" t="s">
        <v>89</v>
      </c>
      <c r="L24" s="41">
        <v>2004</v>
      </c>
      <c r="M24" s="140">
        <v>213</v>
      </c>
      <c r="N24" s="63">
        <v>6</v>
      </c>
      <c r="O24" s="148">
        <v>190</v>
      </c>
      <c r="P24" s="153">
        <v>206</v>
      </c>
      <c r="Q24" s="153">
        <v>212</v>
      </c>
      <c r="R24" s="153">
        <v>210</v>
      </c>
      <c r="S24" s="153">
        <v>232</v>
      </c>
      <c r="T24" s="153">
        <v>180</v>
      </c>
      <c r="U24" s="49"/>
      <c r="V24" s="41"/>
      <c r="W24" s="41">
        <v>3</v>
      </c>
    </row>
    <row r="25" spans="1:23" ht="14.25">
      <c r="A25" s="48" t="s">
        <v>123</v>
      </c>
      <c r="B25" s="49" t="s">
        <v>226</v>
      </c>
      <c r="C25" s="7" t="s">
        <v>227</v>
      </c>
      <c r="D25" s="49" t="s">
        <v>324</v>
      </c>
      <c r="E25" s="49" t="s">
        <v>228</v>
      </c>
      <c r="F25" s="60">
        <v>1268</v>
      </c>
      <c r="G25" s="60">
        <v>0</v>
      </c>
      <c r="H25" s="79">
        <v>1268</v>
      </c>
      <c r="I25" s="73">
        <v>211.33333333333334</v>
      </c>
      <c r="J25" s="76"/>
      <c r="K25" s="64" t="s">
        <v>89</v>
      </c>
      <c r="L25" s="41">
        <v>1999</v>
      </c>
      <c r="M25" s="140">
        <v>211.33333333333334</v>
      </c>
      <c r="N25" s="63">
        <v>6</v>
      </c>
      <c r="O25" s="153">
        <v>202</v>
      </c>
      <c r="P25" s="153">
        <v>211</v>
      </c>
      <c r="Q25" s="153">
        <v>236</v>
      </c>
      <c r="R25" s="153">
        <v>204</v>
      </c>
      <c r="S25" s="153">
        <v>244</v>
      </c>
      <c r="T25" s="153">
        <v>171</v>
      </c>
      <c r="U25" s="49"/>
      <c r="V25" s="41"/>
      <c r="W25" s="41">
        <v>6</v>
      </c>
    </row>
    <row r="26" spans="1:23" ht="14.25">
      <c r="A26" s="48" t="s">
        <v>125</v>
      </c>
      <c r="B26" s="49" t="s">
        <v>253</v>
      </c>
      <c r="C26" s="7" t="s">
        <v>254</v>
      </c>
      <c r="D26" s="49" t="s">
        <v>106</v>
      </c>
      <c r="E26" s="49" t="s">
        <v>107</v>
      </c>
      <c r="F26" s="60">
        <v>1169</v>
      </c>
      <c r="G26" s="60">
        <v>96</v>
      </c>
      <c r="H26" s="79">
        <v>1265</v>
      </c>
      <c r="I26" s="73">
        <v>194.83333333333334</v>
      </c>
      <c r="J26" s="76"/>
      <c r="K26" s="64" t="s">
        <v>89</v>
      </c>
      <c r="L26" s="41">
        <v>2005</v>
      </c>
      <c r="M26" s="140">
        <v>210.83333333333334</v>
      </c>
      <c r="N26" s="63">
        <v>6</v>
      </c>
      <c r="O26" s="153">
        <v>192</v>
      </c>
      <c r="P26" s="153">
        <v>194</v>
      </c>
      <c r="Q26" s="153">
        <v>205</v>
      </c>
      <c r="R26" s="153">
        <v>157</v>
      </c>
      <c r="S26" s="153">
        <v>212</v>
      </c>
      <c r="T26" s="153">
        <v>209</v>
      </c>
      <c r="U26" s="49"/>
      <c r="V26" s="41"/>
      <c r="W26" s="41">
        <v>6</v>
      </c>
    </row>
    <row r="27" spans="1:23" ht="14.25">
      <c r="A27" s="48" t="s">
        <v>127</v>
      </c>
      <c r="B27" s="49" t="s">
        <v>175</v>
      </c>
      <c r="C27" s="66" t="s">
        <v>171</v>
      </c>
      <c r="D27" s="50" t="s">
        <v>210</v>
      </c>
      <c r="E27" s="50" t="s">
        <v>163</v>
      </c>
      <c r="F27" s="51">
        <v>1216</v>
      </c>
      <c r="G27" s="51">
        <v>48</v>
      </c>
      <c r="H27" s="52">
        <v>1264</v>
      </c>
      <c r="I27" s="53">
        <v>202.66666666666666</v>
      </c>
      <c r="J27" s="122"/>
      <c r="K27" s="55" t="s">
        <v>89</v>
      </c>
      <c r="L27" s="54">
        <v>2002</v>
      </c>
      <c r="M27" s="139">
        <v>210.66666666666666</v>
      </c>
      <c r="N27" s="56">
        <v>6</v>
      </c>
      <c r="O27" s="148">
        <v>173</v>
      </c>
      <c r="P27" s="151">
        <v>214</v>
      </c>
      <c r="Q27" s="151">
        <v>162</v>
      </c>
      <c r="R27" s="151">
        <v>227</v>
      </c>
      <c r="S27" s="151">
        <v>199</v>
      </c>
      <c r="T27" s="151">
        <v>241</v>
      </c>
      <c r="U27" s="57"/>
      <c r="V27" s="54"/>
      <c r="W27" s="54">
        <v>4</v>
      </c>
    </row>
    <row r="28" spans="1:23" ht="14.25">
      <c r="A28" s="48" t="s">
        <v>129</v>
      </c>
      <c r="B28" s="49" t="s">
        <v>118</v>
      </c>
      <c r="C28" s="7" t="s">
        <v>109</v>
      </c>
      <c r="D28" s="49" t="s">
        <v>119</v>
      </c>
      <c r="E28" s="49" t="s">
        <v>117</v>
      </c>
      <c r="F28" s="60">
        <v>1253</v>
      </c>
      <c r="G28" s="60">
        <v>0</v>
      </c>
      <c r="H28" s="79">
        <v>1253</v>
      </c>
      <c r="I28" s="73">
        <v>208.83333333333334</v>
      </c>
      <c r="J28" s="76"/>
      <c r="K28" s="64" t="s">
        <v>89</v>
      </c>
      <c r="L28" s="41">
        <v>2001</v>
      </c>
      <c r="M28" s="140">
        <v>208.83333333333334</v>
      </c>
      <c r="N28" s="63">
        <v>6</v>
      </c>
      <c r="O28" s="153">
        <v>224</v>
      </c>
      <c r="P28" s="153">
        <v>203</v>
      </c>
      <c r="Q28" s="153">
        <v>187</v>
      </c>
      <c r="R28" s="153">
        <v>244</v>
      </c>
      <c r="S28" s="153">
        <v>202</v>
      </c>
      <c r="T28" s="153">
        <v>193</v>
      </c>
      <c r="U28" s="49"/>
      <c r="V28" s="41"/>
      <c r="W28" s="41">
        <v>4</v>
      </c>
    </row>
    <row r="29" spans="1:23" ht="14.25">
      <c r="A29" s="48" t="s">
        <v>130</v>
      </c>
      <c r="B29" s="49" t="s">
        <v>255</v>
      </c>
      <c r="C29" s="7" t="s">
        <v>256</v>
      </c>
      <c r="D29" s="49" t="s">
        <v>152</v>
      </c>
      <c r="E29" s="49" t="s">
        <v>153</v>
      </c>
      <c r="F29" s="60">
        <v>1193</v>
      </c>
      <c r="G29" s="60">
        <v>48</v>
      </c>
      <c r="H29" s="79">
        <v>1241</v>
      </c>
      <c r="I29" s="73">
        <v>198.83333333333334</v>
      </c>
      <c r="J29" s="76"/>
      <c r="K29" s="64" t="s">
        <v>89</v>
      </c>
      <c r="L29" s="41">
        <v>2003</v>
      </c>
      <c r="M29" s="140">
        <v>206.83333333333334</v>
      </c>
      <c r="N29" s="63">
        <v>6</v>
      </c>
      <c r="O29" s="153">
        <v>221</v>
      </c>
      <c r="P29" s="153">
        <v>182</v>
      </c>
      <c r="Q29" s="153">
        <v>166</v>
      </c>
      <c r="R29" s="153">
        <v>189</v>
      </c>
      <c r="S29" s="153">
        <v>214</v>
      </c>
      <c r="T29" s="153">
        <v>221</v>
      </c>
      <c r="U29" s="49"/>
      <c r="V29" s="41"/>
      <c r="W29" s="41">
        <v>6</v>
      </c>
    </row>
    <row r="30" spans="1:23" ht="14.25">
      <c r="A30" s="48" t="s">
        <v>131</v>
      </c>
      <c r="B30" s="49" t="s">
        <v>150</v>
      </c>
      <c r="C30" s="7" t="s">
        <v>142</v>
      </c>
      <c r="D30" s="49" t="s">
        <v>219</v>
      </c>
      <c r="E30" s="49" t="s">
        <v>151</v>
      </c>
      <c r="F30" s="60">
        <v>1240</v>
      </c>
      <c r="G30" s="60">
        <v>0</v>
      </c>
      <c r="H30" s="79">
        <v>1240</v>
      </c>
      <c r="I30" s="73">
        <v>206.66666666666666</v>
      </c>
      <c r="J30" s="76"/>
      <c r="K30" s="64" t="s">
        <v>89</v>
      </c>
      <c r="L30" s="41">
        <v>2000</v>
      </c>
      <c r="M30" s="140">
        <v>206.66666666666666</v>
      </c>
      <c r="N30" s="63">
        <v>6</v>
      </c>
      <c r="O30" s="153">
        <v>236</v>
      </c>
      <c r="P30" s="153">
        <v>239</v>
      </c>
      <c r="Q30" s="153">
        <v>164</v>
      </c>
      <c r="R30" s="153">
        <v>217</v>
      </c>
      <c r="S30" s="153">
        <v>171</v>
      </c>
      <c r="T30" s="153">
        <v>213</v>
      </c>
      <c r="U30" s="49"/>
      <c r="V30" s="41"/>
      <c r="W30" s="41">
        <v>6</v>
      </c>
    </row>
    <row r="31" spans="1:23" ht="14.25">
      <c r="A31" s="48" t="s">
        <v>133</v>
      </c>
      <c r="B31" s="49" t="s">
        <v>234</v>
      </c>
      <c r="C31" s="7" t="s">
        <v>235</v>
      </c>
      <c r="D31" s="49" t="s">
        <v>222</v>
      </c>
      <c r="E31" s="49" t="s">
        <v>223</v>
      </c>
      <c r="F31" s="60">
        <v>1191</v>
      </c>
      <c r="G31" s="60">
        <v>48</v>
      </c>
      <c r="H31" s="79">
        <v>1239</v>
      </c>
      <c r="I31" s="73">
        <v>198.5</v>
      </c>
      <c r="J31" s="76"/>
      <c r="K31" s="64" t="s">
        <v>89</v>
      </c>
      <c r="L31" s="41">
        <v>2002</v>
      </c>
      <c r="M31" s="140">
        <v>206.5</v>
      </c>
      <c r="N31" s="63">
        <v>6</v>
      </c>
      <c r="O31" s="153">
        <v>161</v>
      </c>
      <c r="P31" s="153">
        <v>201</v>
      </c>
      <c r="Q31" s="153">
        <v>227</v>
      </c>
      <c r="R31" s="153">
        <v>186</v>
      </c>
      <c r="S31" s="153">
        <v>224</v>
      </c>
      <c r="T31" s="153">
        <v>192</v>
      </c>
      <c r="U31" s="49"/>
      <c r="V31" s="41"/>
      <c r="W31" s="54">
        <v>5</v>
      </c>
    </row>
    <row r="32" spans="1:23" ht="14.25">
      <c r="A32" s="48" t="s">
        <v>135</v>
      </c>
      <c r="B32" s="49" t="s">
        <v>192</v>
      </c>
      <c r="C32" s="7" t="s">
        <v>193</v>
      </c>
      <c r="D32" s="49" t="s">
        <v>233</v>
      </c>
      <c r="E32" s="49" t="s">
        <v>163</v>
      </c>
      <c r="F32" s="60">
        <v>1236</v>
      </c>
      <c r="G32" s="60">
        <v>0</v>
      </c>
      <c r="H32" s="79">
        <v>1236</v>
      </c>
      <c r="I32" s="73">
        <v>206</v>
      </c>
      <c r="J32" s="76"/>
      <c r="K32" s="64" t="s">
        <v>89</v>
      </c>
      <c r="L32" s="41">
        <v>2000</v>
      </c>
      <c r="M32" s="140">
        <v>206</v>
      </c>
      <c r="N32" s="63">
        <v>6</v>
      </c>
      <c r="O32" s="153">
        <v>192</v>
      </c>
      <c r="P32" s="153">
        <v>237</v>
      </c>
      <c r="Q32" s="153">
        <v>207</v>
      </c>
      <c r="R32" s="153">
        <v>201</v>
      </c>
      <c r="S32" s="153">
        <v>212</v>
      </c>
      <c r="T32" s="153">
        <v>187</v>
      </c>
      <c r="U32" s="49"/>
      <c r="V32" s="41"/>
      <c r="W32" s="54">
        <v>5</v>
      </c>
    </row>
    <row r="33" spans="1:23" ht="14.25">
      <c r="A33" s="48" t="s">
        <v>136</v>
      </c>
      <c r="B33" s="49" t="s">
        <v>240</v>
      </c>
      <c r="C33" s="7" t="s">
        <v>241</v>
      </c>
      <c r="D33" s="49" t="s">
        <v>152</v>
      </c>
      <c r="E33" s="49" t="s">
        <v>153</v>
      </c>
      <c r="F33" s="60">
        <v>1166</v>
      </c>
      <c r="G33" s="60">
        <v>48</v>
      </c>
      <c r="H33" s="79">
        <v>1214</v>
      </c>
      <c r="I33" s="73">
        <v>194.33333333333334</v>
      </c>
      <c r="J33" s="76"/>
      <c r="K33" s="64" t="s">
        <v>89</v>
      </c>
      <c r="L33" s="41">
        <v>2002</v>
      </c>
      <c r="M33" s="140">
        <v>202.33333333333334</v>
      </c>
      <c r="N33" s="63">
        <v>6</v>
      </c>
      <c r="O33" s="153">
        <v>172</v>
      </c>
      <c r="P33" s="153">
        <v>216</v>
      </c>
      <c r="Q33" s="153">
        <v>196</v>
      </c>
      <c r="R33" s="153">
        <v>238</v>
      </c>
      <c r="S33" s="153">
        <v>161</v>
      </c>
      <c r="T33" s="153">
        <v>183</v>
      </c>
      <c r="U33" s="49"/>
      <c r="V33" s="41"/>
      <c r="W33" s="41">
        <v>6</v>
      </c>
    </row>
    <row r="34" spans="1:23" ht="14.25">
      <c r="A34" s="48" t="s">
        <v>137</v>
      </c>
      <c r="B34" s="49" t="s">
        <v>345</v>
      </c>
      <c r="C34" s="7" t="s">
        <v>346</v>
      </c>
      <c r="D34" s="49" t="s">
        <v>338</v>
      </c>
      <c r="E34" s="49" t="s">
        <v>339</v>
      </c>
      <c r="F34" s="60">
        <v>1146</v>
      </c>
      <c r="G34" s="60">
        <v>48</v>
      </c>
      <c r="H34" s="79">
        <v>1194</v>
      </c>
      <c r="I34" s="73">
        <v>191</v>
      </c>
      <c r="J34" s="76"/>
      <c r="K34" s="64" t="s">
        <v>89</v>
      </c>
      <c r="L34" s="41">
        <v>2003</v>
      </c>
      <c r="M34" s="140">
        <v>199</v>
      </c>
      <c r="N34" s="63">
        <v>6</v>
      </c>
      <c r="O34" s="153">
        <v>186</v>
      </c>
      <c r="P34" s="153">
        <v>174</v>
      </c>
      <c r="Q34" s="153">
        <v>212</v>
      </c>
      <c r="R34" s="153">
        <v>205</v>
      </c>
      <c r="S34" s="153">
        <v>179</v>
      </c>
      <c r="T34" s="153">
        <v>190</v>
      </c>
      <c r="U34" s="49"/>
      <c r="V34" s="41"/>
      <c r="W34" s="41">
        <v>6</v>
      </c>
    </row>
    <row r="35" spans="1:23" ht="14.25">
      <c r="A35" s="48" t="s">
        <v>140</v>
      </c>
      <c r="B35" s="49" t="s">
        <v>422</v>
      </c>
      <c r="C35" s="7" t="s">
        <v>423</v>
      </c>
      <c r="D35" s="49" t="s">
        <v>148</v>
      </c>
      <c r="E35" s="49" t="s">
        <v>149</v>
      </c>
      <c r="F35" s="60">
        <v>1192</v>
      </c>
      <c r="G35" s="60">
        <v>0</v>
      </c>
      <c r="H35" s="79">
        <v>1192</v>
      </c>
      <c r="I35" s="73">
        <v>198.66666666666666</v>
      </c>
      <c r="J35" s="76"/>
      <c r="K35" s="64" t="s">
        <v>89</v>
      </c>
      <c r="L35" s="41">
        <v>2001</v>
      </c>
      <c r="M35" s="140">
        <v>198.66666666666666</v>
      </c>
      <c r="N35" s="63">
        <v>6</v>
      </c>
      <c r="O35" s="153">
        <v>207</v>
      </c>
      <c r="P35" s="153">
        <v>226</v>
      </c>
      <c r="Q35" s="153">
        <v>184</v>
      </c>
      <c r="R35" s="153">
        <v>235</v>
      </c>
      <c r="S35" s="153">
        <v>160</v>
      </c>
      <c r="T35" s="153">
        <v>180</v>
      </c>
      <c r="U35" s="49"/>
      <c r="V35" s="41">
        <v>1</v>
      </c>
      <c r="W35" s="41">
        <v>5</v>
      </c>
    </row>
    <row r="36" spans="1:23" ht="14.25">
      <c r="A36" s="48" t="s">
        <v>141</v>
      </c>
      <c r="B36" s="49" t="s">
        <v>157</v>
      </c>
      <c r="C36" s="66" t="s">
        <v>144</v>
      </c>
      <c r="D36" s="50" t="s">
        <v>158</v>
      </c>
      <c r="E36" s="50" t="s">
        <v>159</v>
      </c>
      <c r="F36" s="51">
        <v>1144</v>
      </c>
      <c r="G36" s="51">
        <v>48</v>
      </c>
      <c r="H36" s="52">
        <v>1192</v>
      </c>
      <c r="I36" s="53">
        <v>190.66666666666666</v>
      </c>
      <c r="J36" s="122"/>
      <c r="K36" s="55" t="s">
        <v>89</v>
      </c>
      <c r="L36" s="54">
        <v>2004</v>
      </c>
      <c r="M36" s="139">
        <v>198.66666666666666</v>
      </c>
      <c r="N36" s="56">
        <v>6</v>
      </c>
      <c r="O36" s="151">
        <v>188</v>
      </c>
      <c r="P36" s="151">
        <v>202</v>
      </c>
      <c r="Q36" s="151">
        <v>204</v>
      </c>
      <c r="R36" s="151">
        <v>222</v>
      </c>
      <c r="S36" s="151">
        <v>115</v>
      </c>
      <c r="T36" s="151">
        <v>213</v>
      </c>
      <c r="U36" s="57"/>
      <c r="V36" s="54"/>
      <c r="W36" s="54">
        <v>4</v>
      </c>
    </row>
    <row r="37" spans="1:23" ht="14.25">
      <c r="A37" s="48" t="s">
        <v>311</v>
      </c>
      <c r="B37" s="49" t="s">
        <v>257</v>
      </c>
      <c r="C37" s="7" t="s">
        <v>258</v>
      </c>
      <c r="D37" s="49" t="s">
        <v>152</v>
      </c>
      <c r="E37" s="49" t="s">
        <v>153</v>
      </c>
      <c r="F37" s="60">
        <v>1090</v>
      </c>
      <c r="G37" s="60">
        <v>96</v>
      </c>
      <c r="H37" s="79">
        <v>1186</v>
      </c>
      <c r="I37" s="73">
        <v>181.66666666666666</v>
      </c>
      <c r="J37" s="76"/>
      <c r="K37" s="64" t="s">
        <v>89</v>
      </c>
      <c r="L37" s="41">
        <v>2007</v>
      </c>
      <c r="M37" s="140">
        <v>197.66666666666666</v>
      </c>
      <c r="N37" s="63">
        <v>6</v>
      </c>
      <c r="O37" s="153">
        <v>156</v>
      </c>
      <c r="P37" s="153">
        <v>194</v>
      </c>
      <c r="Q37" s="153">
        <v>221</v>
      </c>
      <c r="R37" s="153">
        <v>166</v>
      </c>
      <c r="S37" s="153">
        <v>171</v>
      </c>
      <c r="T37" s="153">
        <v>182</v>
      </c>
      <c r="U37" s="49"/>
      <c r="V37" s="41"/>
      <c r="W37" s="41">
        <v>6</v>
      </c>
    </row>
    <row r="38" spans="1:23" ht="14.25">
      <c r="A38" s="48" t="s">
        <v>312</v>
      </c>
      <c r="B38" s="49" t="s">
        <v>327</v>
      </c>
      <c r="C38" s="66" t="s">
        <v>328</v>
      </c>
      <c r="D38" s="50" t="s">
        <v>329</v>
      </c>
      <c r="E38" s="50" t="s">
        <v>322</v>
      </c>
      <c r="F38" s="51">
        <v>1175</v>
      </c>
      <c r="G38" s="51">
        <v>0</v>
      </c>
      <c r="H38" s="52">
        <v>1175</v>
      </c>
      <c r="I38" s="53">
        <v>195.83333333333334</v>
      </c>
      <c r="J38" s="122"/>
      <c r="K38" s="55" t="s">
        <v>89</v>
      </c>
      <c r="L38" s="54">
        <v>2000</v>
      </c>
      <c r="M38" s="139">
        <v>195.83333333333334</v>
      </c>
      <c r="N38" s="58">
        <v>6</v>
      </c>
      <c r="O38" s="151">
        <v>169</v>
      </c>
      <c r="P38" s="151">
        <v>192</v>
      </c>
      <c r="Q38" s="151">
        <v>201</v>
      </c>
      <c r="R38" s="151">
        <v>193</v>
      </c>
      <c r="S38" s="151">
        <v>211</v>
      </c>
      <c r="T38" s="151">
        <v>209</v>
      </c>
      <c r="U38" s="49"/>
      <c r="V38" s="41"/>
      <c r="W38" s="41">
        <v>4</v>
      </c>
    </row>
    <row r="39" spans="1:23" ht="14.25">
      <c r="A39" s="48" t="s">
        <v>315</v>
      </c>
      <c r="B39" s="57" t="s">
        <v>116</v>
      </c>
      <c r="C39" s="66" t="s">
        <v>108</v>
      </c>
      <c r="D39" s="50" t="s">
        <v>119</v>
      </c>
      <c r="E39" s="50" t="s">
        <v>117</v>
      </c>
      <c r="F39" s="51">
        <v>1126</v>
      </c>
      <c r="G39" s="51">
        <v>48</v>
      </c>
      <c r="H39" s="52">
        <v>1174</v>
      </c>
      <c r="I39" s="53">
        <v>187.66666666666666</v>
      </c>
      <c r="J39" s="122"/>
      <c r="K39" s="55" t="s">
        <v>89</v>
      </c>
      <c r="L39" s="54">
        <v>2003</v>
      </c>
      <c r="M39" s="139">
        <v>195.66666666666666</v>
      </c>
      <c r="N39" s="56">
        <v>6</v>
      </c>
      <c r="O39" s="151">
        <v>200</v>
      </c>
      <c r="P39" s="152">
        <v>174</v>
      </c>
      <c r="Q39" s="151">
        <v>224</v>
      </c>
      <c r="R39" s="151">
        <v>186</v>
      </c>
      <c r="S39" s="151">
        <v>176</v>
      </c>
      <c r="T39" s="151">
        <v>166</v>
      </c>
      <c r="U39" s="57"/>
      <c r="V39" s="54"/>
      <c r="W39" s="41">
        <v>4</v>
      </c>
    </row>
    <row r="40" spans="1:23" ht="14.25">
      <c r="A40" s="48" t="s">
        <v>316</v>
      </c>
      <c r="B40" s="49" t="s">
        <v>204</v>
      </c>
      <c r="C40" s="67" t="s">
        <v>205</v>
      </c>
      <c r="D40" s="59" t="s">
        <v>191</v>
      </c>
      <c r="E40" s="59" t="s">
        <v>155</v>
      </c>
      <c r="F40" s="51">
        <v>1109</v>
      </c>
      <c r="G40" s="51">
        <v>48</v>
      </c>
      <c r="H40" s="52">
        <v>1157</v>
      </c>
      <c r="I40" s="53">
        <v>184.83333333333334</v>
      </c>
      <c r="J40" s="76"/>
      <c r="K40" s="49" t="s">
        <v>89</v>
      </c>
      <c r="L40" s="41">
        <v>2003</v>
      </c>
      <c r="M40" s="140">
        <v>192.83333333333334</v>
      </c>
      <c r="N40" s="63">
        <v>6</v>
      </c>
      <c r="O40" s="148">
        <v>186</v>
      </c>
      <c r="P40" s="153">
        <v>210</v>
      </c>
      <c r="Q40" s="153">
        <v>158</v>
      </c>
      <c r="R40" s="153">
        <v>172</v>
      </c>
      <c r="S40" s="153">
        <v>188</v>
      </c>
      <c r="T40" s="153">
        <v>195</v>
      </c>
      <c r="U40" s="49"/>
      <c r="V40" s="41"/>
      <c r="W40" s="41">
        <v>3</v>
      </c>
    </row>
    <row r="41" spans="1:23" ht="14.25">
      <c r="A41" s="48" t="s">
        <v>347</v>
      </c>
      <c r="B41" s="49" t="s">
        <v>236</v>
      </c>
      <c r="C41" s="7" t="s">
        <v>237</v>
      </c>
      <c r="D41" s="49" t="s">
        <v>324</v>
      </c>
      <c r="E41" s="49" t="s">
        <v>228</v>
      </c>
      <c r="F41" s="60">
        <v>1156</v>
      </c>
      <c r="G41" s="60">
        <v>0</v>
      </c>
      <c r="H41" s="79">
        <v>1156</v>
      </c>
      <c r="I41" s="73">
        <v>192.66666666666666</v>
      </c>
      <c r="J41" s="76"/>
      <c r="K41" s="64" t="s">
        <v>89</v>
      </c>
      <c r="L41" s="41">
        <v>2000</v>
      </c>
      <c r="M41" s="140">
        <v>192.66666666666666</v>
      </c>
      <c r="N41" s="63">
        <v>6</v>
      </c>
      <c r="O41" s="153">
        <v>171</v>
      </c>
      <c r="P41" s="153">
        <v>208</v>
      </c>
      <c r="Q41" s="153">
        <v>212</v>
      </c>
      <c r="R41" s="153">
        <v>195</v>
      </c>
      <c r="S41" s="153">
        <v>204</v>
      </c>
      <c r="T41" s="153">
        <v>166</v>
      </c>
      <c r="U41" s="49"/>
      <c r="V41" s="41"/>
      <c r="W41" s="41">
        <v>6</v>
      </c>
    </row>
    <row r="42" spans="1:23" ht="14.25">
      <c r="A42" s="48" t="s">
        <v>348</v>
      </c>
      <c r="B42" s="49" t="s">
        <v>247</v>
      </c>
      <c r="C42" s="66" t="s">
        <v>248</v>
      </c>
      <c r="D42" s="50" t="s">
        <v>152</v>
      </c>
      <c r="E42" s="50" t="s">
        <v>153</v>
      </c>
      <c r="F42" s="51">
        <v>1058</v>
      </c>
      <c r="G42" s="51">
        <v>96</v>
      </c>
      <c r="H42" s="52">
        <v>1154</v>
      </c>
      <c r="I42" s="53">
        <v>176.33333333333334</v>
      </c>
      <c r="J42" s="122"/>
      <c r="K42" s="55" t="s">
        <v>89</v>
      </c>
      <c r="L42" s="54">
        <v>2006</v>
      </c>
      <c r="M42" s="139">
        <v>192.33333333333334</v>
      </c>
      <c r="N42" s="56">
        <v>6</v>
      </c>
      <c r="O42" s="151">
        <v>164</v>
      </c>
      <c r="P42" s="151">
        <v>166</v>
      </c>
      <c r="Q42" s="151">
        <v>174</v>
      </c>
      <c r="R42" s="151">
        <v>213</v>
      </c>
      <c r="S42" s="151">
        <v>162</v>
      </c>
      <c r="T42" s="151">
        <v>179</v>
      </c>
      <c r="U42" s="57"/>
      <c r="V42" s="54"/>
      <c r="W42" s="41">
        <v>3</v>
      </c>
    </row>
    <row r="43" spans="1:23" ht="14.25">
      <c r="A43" s="48" t="s">
        <v>349</v>
      </c>
      <c r="B43" s="49" t="s">
        <v>249</v>
      </c>
      <c r="C43" s="66" t="s">
        <v>250</v>
      </c>
      <c r="D43" s="50" t="s">
        <v>191</v>
      </c>
      <c r="E43" s="50" t="s">
        <v>155</v>
      </c>
      <c r="F43" s="51">
        <v>1144</v>
      </c>
      <c r="G43" s="51">
        <v>0</v>
      </c>
      <c r="H43" s="52">
        <v>1144</v>
      </c>
      <c r="I43" s="53">
        <v>190.66666666666666</v>
      </c>
      <c r="J43" s="122"/>
      <c r="K43" s="55" t="s">
        <v>89</v>
      </c>
      <c r="L43" s="54">
        <v>2001</v>
      </c>
      <c r="M43" s="139">
        <v>190.66666666666666</v>
      </c>
      <c r="N43" s="58">
        <v>6</v>
      </c>
      <c r="O43" s="151">
        <v>195</v>
      </c>
      <c r="P43" s="151">
        <v>197</v>
      </c>
      <c r="Q43" s="151">
        <v>198</v>
      </c>
      <c r="R43" s="151">
        <v>202</v>
      </c>
      <c r="S43" s="151">
        <v>180</v>
      </c>
      <c r="T43" s="151">
        <v>172</v>
      </c>
      <c r="U43" s="57"/>
      <c r="V43" s="54"/>
      <c r="W43" s="41">
        <v>3</v>
      </c>
    </row>
    <row r="44" spans="1:23" ht="14.25">
      <c r="A44" s="48" t="s">
        <v>350</v>
      </c>
      <c r="B44" s="49" t="s">
        <v>393</v>
      </c>
      <c r="C44" s="7" t="s">
        <v>394</v>
      </c>
      <c r="D44" s="49" t="s">
        <v>98</v>
      </c>
      <c r="E44" s="49" t="s">
        <v>95</v>
      </c>
      <c r="F44" s="60">
        <v>1035</v>
      </c>
      <c r="G44" s="60">
        <v>96</v>
      </c>
      <c r="H44" s="79">
        <v>1131</v>
      </c>
      <c r="I44" s="73">
        <v>172.5</v>
      </c>
      <c r="J44" s="76"/>
      <c r="K44" s="64" t="s">
        <v>89</v>
      </c>
      <c r="L44" s="41">
        <v>2007</v>
      </c>
      <c r="M44" s="140">
        <v>188.5</v>
      </c>
      <c r="N44" s="63">
        <v>6</v>
      </c>
      <c r="O44" s="153">
        <v>181</v>
      </c>
      <c r="P44" s="153">
        <v>150</v>
      </c>
      <c r="Q44" s="153">
        <v>195</v>
      </c>
      <c r="R44" s="153">
        <v>165</v>
      </c>
      <c r="S44" s="153">
        <v>197</v>
      </c>
      <c r="T44" s="153">
        <v>147</v>
      </c>
      <c r="U44" s="49"/>
      <c r="V44" s="41"/>
      <c r="W44" s="41">
        <v>4</v>
      </c>
    </row>
    <row r="45" spans="1:23" ht="14.25">
      <c r="A45" s="48" t="s">
        <v>351</v>
      </c>
      <c r="B45" s="49" t="s">
        <v>245</v>
      </c>
      <c r="C45" s="66" t="s">
        <v>246</v>
      </c>
      <c r="D45" s="50" t="s">
        <v>152</v>
      </c>
      <c r="E45" s="50" t="s">
        <v>153</v>
      </c>
      <c r="F45" s="51">
        <v>1010</v>
      </c>
      <c r="G45" s="51">
        <v>96</v>
      </c>
      <c r="H45" s="52">
        <v>1106</v>
      </c>
      <c r="I45" s="53">
        <v>168.33333333333334</v>
      </c>
      <c r="J45" s="122"/>
      <c r="K45" s="55" t="s">
        <v>89</v>
      </c>
      <c r="L45" s="54">
        <v>2005</v>
      </c>
      <c r="M45" s="139">
        <v>184.33333333333334</v>
      </c>
      <c r="N45" s="56">
        <v>6</v>
      </c>
      <c r="O45" s="151">
        <v>159</v>
      </c>
      <c r="P45" s="151">
        <v>133</v>
      </c>
      <c r="Q45" s="151">
        <v>166</v>
      </c>
      <c r="R45" s="151">
        <v>180</v>
      </c>
      <c r="S45" s="151">
        <v>180</v>
      </c>
      <c r="T45" s="151">
        <v>192</v>
      </c>
      <c r="U45" s="57"/>
      <c r="V45" s="54"/>
      <c r="W45" s="41">
        <v>3</v>
      </c>
    </row>
    <row r="46" spans="1:23" ht="14.25">
      <c r="A46" s="48" t="s">
        <v>352</v>
      </c>
      <c r="B46" s="49" t="s">
        <v>300</v>
      </c>
      <c r="C46" s="7" t="s">
        <v>301</v>
      </c>
      <c r="D46" s="49" t="s">
        <v>302</v>
      </c>
      <c r="E46" s="49" t="s">
        <v>107</v>
      </c>
      <c r="F46" s="60">
        <v>1057</v>
      </c>
      <c r="G46" s="60">
        <v>48</v>
      </c>
      <c r="H46" s="79">
        <v>1105</v>
      </c>
      <c r="I46" s="73">
        <v>176.16666666666666</v>
      </c>
      <c r="J46" s="76"/>
      <c r="K46" s="64" t="s">
        <v>89</v>
      </c>
      <c r="L46" s="41">
        <v>2002</v>
      </c>
      <c r="M46" s="140">
        <v>184.16666666666666</v>
      </c>
      <c r="N46" s="63">
        <v>6</v>
      </c>
      <c r="O46" s="153">
        <v>246</v>
      </c>
      <c r="P46" s="153">
        <v>171</v>
      </c>
      <c r="Q46" s="153">
        <v>159</v>
      </c>
      <c r="R46" s="153">
        <v>190</v>
      </c>
      <c r="S46" s="153">
        <v>126</v>
      </c>
      <c r="T46" s="153">
        <v>165</v>
      </c>
      <c r="U46" s="49"/>
      <c r="V46" s="41"/>
      <c r="W46" s="54">
        <v>5</v>
      </c>
    </row>
    <row r="47" spans="1:23" ht="14.25">
      <c r="A47" s="48" t="s">
        <v>357</v>
      </c>
      <c r="B47" s="49" t="s">
        <v>211</v>
      </c>
      <c r="C47" s="66" t="s">
        <v>212</v>
      </c>
      <c r="D47" s="50" t="s">
        <v>213</v>
      </c>
      <c r="E47" s="50" t="s">
        <v>153</v>
      </c>
      <c r="F47" s="51">
        <v>1102</v>
      </c>
      <c r="G47" s="51">
        <v>0</v>
      </c>
      <c r="H47" s="52">
        <v>1102</v>
      </c>
      <c r="I47" s="53">
        <v>183.66666666666666</v>
      </c>
      <c r="J47" s="122"/>
      <c r="K47" s="55" t="s">
        <v>89</v>
      </c>
      <c r="L47" s="54">
        <v>2001</v>
      </c>
      <c r="M47" s="139">
        <v>183.66666666666666</v>
      </c>
      <c r="N47" s="56">
        <v>6</v>
      </c>
      <c r="O47" s="148">
        <v>185</v>
      </c>
      <c r="P47" s="151">
        <v>203</v>
      </c>
      <c r="Q47" s="151">
        <v>140</v>
      </c>
      <c r="R47" s="151">
        <v>220</v>
      </c>
      <c r="S47" s="151">
        <v>164</v>
      </c>
      <c r="T47" s="151">
        <v>190</v>
      </c>
      <c r="U47" s="57"/>
      <c r="V47" s="54"/>
      <c r="W47" s="41">
        <v>3</v>
      </c>
    </row>
    <row r="48" spans="1:23" ht="14.25">
      <c r="A48" s="48" t="s">
        <v>358</v>
      </c>
      <c r="B48" s="49" t="s">
        <v>325</v>
      </c>
      <c r="C48" s="66" t="s">
        <v>326</v>
      </c>
      <c r="D48" s="50" t="s">
        <v>213</v>
      </c>
      <c r="E48" s="50" t="s">
        <v>153</v>
      </c>
      <c r="F48" s="51">
        <v>1047</v>
      </c>
      <c r="G48" s="51">
        <v>48</v>
      </c>
      <c r="H48" s="52">
        <v>1095</v>
      </c>
      <c r="I48" s="53">
        <v>174.5</v>
      </c>
      <c r="J48" s="122"/>
      <c r="K48" s="55" t="s">
        <v>89</v>
      </c>
      <c r="L48" s="54">
        <v>2003</v>
      </c>
      <c r="M48" s="139">
        <v>182.5</v>
      </c>
      <c r="N48" s="56">
        <v>6</v>
      </c>
      <c r="O48" s="151">
        <v>201</v>
      </c>
      <c r="P48" s="151">
        <v>180</v>
      </c>
      <c r="Q48" s="151">
        <v>180</v>
      </c>
      <c r="R48" s="151">
        <v>169</v>
      </c>
      <c r="S48" s="151">
        <v>120</v>
      </c>
      <c r="T48" s="151">
        <v>197</v>
      </c>
      <c r="U48" s="57"/>
      <c r="V48" s="54"/>
      <c r="W48" s="41">
        <v>3</v>
      </c>
    </row>
    <row r="49" spans="1:23" ht="14.25">
      <c r="A49" s="48" t="s">
        <v>359</v>
      </c>
      <c r="B49" s="57" t="s">
        <v>208</v>
      </c>
      <c r="C49" s="66" t="s">
        <v>209</v>
      </c>
      <c r="D49" s="50" t="s">
        <v>191</v>
      </c>
      <c r="E49" s="50" t="s">
        <v>155</v>
      </c>
      <c r="F49" s="51">
        <v>1043</v>
      </c>
      <c r="G49" s="51">
        <v>48</v>
      </c>
      <c r="H49" s="52">
        <v>1091</v>
      </c>
      <c r="I49" s="53">
        <v>173.83333333333334</v>
      </c>
      <c r="J49" s="122"/>
      <c r="K49" s="55" t="s">
        <v>89</v>
      </c>
      <c r="L49" s="54">
        <v>2003</v>
      </c>
      <c r="M49" s="139">
        <v>181.83333333333334</v>
      </c>
      <c r="N49" s="56">
        <v>6</v>
      </c>
      <c r="O49" s="151">
        <v>191</v>
      </c>
      <c r="P49" s="151">
        <v>156</v>
      </c>
      <c r="Q49" s="151">
        <v>154</v>
      </c>
      <c r="R49" s="151">
        <v>197</v>
      </c>
      <c r="S49" s="151">
        <v>140</v>
      </c>
      <c r="T49" s="151">
        <v>205</v>
      </c>
      <c r="U49" s="57"/>
      <c r="V49" s="54"/>
      <c r="W49" s="41">
        <v>3</v>
      </c>
    </row>
    <row r="50" spans="1:23" ht="14.25">
      <c r="A50" s="48" t="s">
        <v>360</v>
      </c>
      <c r="B50" s="49" t="s">
        <v>164</v>
      </c>
      <c r="C50" s="7" t="s">
        <v>146</v>
      </c>
      <c r="D50" s="49" t="s">
        <v>148</v>
      </c>
      <c r="E50" s="49" t="s">
        <v>149</v>
      </c>
      <c r="F50" s="60">
        <v>992</v>
      </c>
      <c r="G50" s="60">
        <v>96</v>
      </c>
      <c r="H50" s="79">
        <v>1088</v>
      </c>
      <c r="I50" s="73">
        <v>165.33333333333334</v>
      </c>
      <c r="J50" s="76"/>
      <c r="K50" s="64" t="s">
        <v>89</v>
      </c>
      <c r="L50" s="41">
        <v>2005</v>
      </c>
      <c r="M50" s="140">
        <v>181.33333333333334</v>
      </c>
      <c r="N50" s="63">
        <v>6</v>
      </c>
      <c r="O50" s="153">
        <v>146</v>
      </c>
      <c r="P50" s="153">
        <v>180</v>
      </c>
      <c r="Q50" s="153">
        <v>159</v>
      </c>
      <c r="R50" s="153">
        <v>178</v>
      </c>
      <c r="S50" s="153">
        <v>178</v>
      </c>
      <c r="T50" s="153">
        <v>151</v>
      </c>
      <c r="U50" s="49"/>
      <c r="V50" s="41"/>
      <c r="W50" s="54">
        <v>4</v>
      </c>
    </row>
    <row r="51" spans="1:23" ht="14.25">
      <c r="A51" s="48" t="s">
        <v>361</v>
      </c>
      <c r="B51" s="57" t="s">
        <v>408</v>
      </c>
      <c r="C51" s="66" t="s">
        <v>409</v>
      </c>
      <c r="D51" s="50" t="s">
        <v>99</v>
      </c>
      <c r="E51" s="50" t="s">
        <v>91</v>
      </c>
      <c r="F51" s="51">
        <v>977</v>
      </c>
      <c r="G51" s="51">
        <v>96</v>
      </c>
      <c r="H51" s="52">
        <v>1073</v>
      </c>
      <c r="I51" s="53">
        <v>162.83333333333334</v>
      </c>
      <c r="J51" s="122"/>
      <c r="K51" s="55" t="s">
        <v>89</v>
      </c>
      <c r="L51" s="54">
        <v>2006</v>
      </c>
      <c r="M51" s="139">
        <v>178.83333333333334</v>
      </c>
      <c r="N51" s="56">
        <v>6</v>
      </c>
      <c r="O51" s="151">
        <v>164</v>
      </c>
      <c r="P51" s="151">
        <v>137</v>
      </c>
      <c r="Q51" s="151">
        <v>180</v>
      </c>
      <c r="R51" s="151">
        <v>174</v>
      </c>
      <c r="S51" s="151">
        <v>172</v>
      </c>
      <c r="T51" s="151">
        <v>150</v>
      </c>
      <c r="U51" s="57"/>
      <c r="V51" s="54"/>
      <c r="W51" s="41">
        <v>3</v>
      </c>
    </row>
    <row r="52" spans="1:23" ht="14.25">
      <c r="A52" s="48" t="s">
        <v>362</v>
      </c>
      <c r="B52" s="49" t="s">
        <v>206</v>
      </c>
      <c r="C52" s="67" t="s">
        <v>207</v>
      </c>
      <c r="D52" s="50" t="s">
        <v>191</v>
      </c>
      <c r="E52" s="50" t="s">
        <v>155</v>
      </c>
      <c r="F52" s="51">
        <v>1005</v>
      </c>
      <c r="G52" s="51">
        <v>48</v>
      </c>
      <c r="H52" s="52">
        <v>1053</v>
      </c>
      <c r="I52" s="53">
        <v>167.5</v>
      </c>
      <c r="J52" s="122"/>
      <c r="K52" s="55" t="s">
        <v>89</v>
      </c>
      <c r="L52" s="41">
        <v>2003</v>
      </c>
      <c r="M52" s="140">
        <v>175.5</v>
      </c>
      <c r="N52" s="56">
        <v>6</v>
      </c>
      <c r="O52" s="153">
        <v>186</v>
      </c>
      <c r="P52" s="152">
        <v>194</v>
      </c>
      <c r="Q52" s="151">
        <v>183</v>
      </c>
      <c r="R52" s="151">
        <v>168</v>
      </c>
      <c r="S52" s="151">
        <v>139</v>
      </c>
      <c r="T52" s="151">
        <v>135</v>
      </c>
      <c r="U52" s="49"/>
      <c r="V52" s="41"/>
      <c r="W52" s="41">
        <v>3</v>
      </c>
    </row>
    <row r="53" spans="1:23" ht="14.25">
      <c r="A53" s="48" t="s">
        <v>363</v>
      </c>
      <c r="B53" s="49" t="s">
        <v>336</v>
      </c>
      <c r="C53" s="7" t="s">
        <v>337</v>
      </c>
      <c r="D53" s="49" t="s">
        <v>338</v>
      </c>
      <c r="E53" s="49" t="s">
        <v>339</v>
      </c>
      <c r="F53" s="60">
        <v>944</v>
      </c>
      <c r="G53" s="60">
        <v>96</v>
      </c>
      <c r="H53" s="79">
        <v>1040</v>
      </c>
      <c r="I53" s="73">
        <v>157.33333333333334</v>
      </c>
      <c r="J53" s="76"/>
      <c r="K53" s="64" t="s">
        <v>89</v>
      </c>
      <c r="L53" s="41">
        <v>2007</v>
      </c>
      <c r="M53" s="140">
        <v>173.33333333333334</v>
      </c>
      <c r="N53" s="63">
        <v>6</v>
      </c>
      <c r="O53" s="153">
        <v>96</v>
      </c>
      <c r="P53" s="153">
        <v>190</v>
      </c>
      <c r="Q53" s="153">
        <v>147</v>
      </c>
      <c r="R53" s="153">
        <v>161</v>
      </c>
      <c r="S53" s="153">
        <v>169</v>
      </c>
      <c r="T53" s="153">
        <v>181</v>
      </c>
      <c r="U53" s="49"/>
      <c r="V53" s="41"/>
      <c r="W53" s="41">
        <v>6</v>
      </c>
    </row>
    <row r="54" spans="1:23" ht="14.25">
      <c r="A54" s="48" t="s">
        <v>364</v>
      </c>
      <c r="B54" s="57" t="s">
        <v>406</v>
      </c>
      <c r="C54" s="66" t="s">
        <v>407</v>
      </c>
      <c r="D54" s="50" t="s">
        <v>191</v>
      </c>
      <c r="E54" s="50" t="s">
        <v>155</v>
      </c>
      <c r="F54" s="51">
        <v>980</v>
      </c>
      <c r="G54" s="51">
        <v>48</v>
      </c>
      <c r="H54" s="52">
        <v>1028</v>
      </c>
      <c r="I54" s="53">
        <v>163.33333333333334</v>
      </c>
      <c r="J54" s="122"/>
      <c r="K54" s="55" t="s">
        <v>89</v>
      </c>
      <c r="L54" s="54">
        <v>2003</v>
      </c>
      <c r="M54" s="139">
        <v>171.33333333333334</v>
      </c>
      <c r="N54" s="58">
        <v>6</v>
      </c>
      <c r="O54" s="151">
        <v>133</v>
      </c>
      <c r="P54" s="151">
        <v>215</v>
      </c>
      <c r="Q54" s="151">
        <v>131</v>
      </c>
      <c r="R54" s="151">
        <v>166</v>
      </c>
      <c r="S54" s="151">
        <v>135</v>
      </c>
      <c r="T54" s="151">
        <v>200</v>
      </c>
      <c r="U54" s="57"/>
      <c r="V54" s="54"/>
      <c r="W54" s="41">
        <v>3</v>
      </c>
    </row>
    <row r="55" spans="1:23" ht="14.25">
      <c r="A55" s="48" t="s">
        <v>365</v>
      </c>
      <c r="B55" s="49" t="s">
        <v>330</v>
      </c>
      <c r="C55" s="7" t="s">
        <v>331</v>
      </c>
      <c r="D55" s="49" t="s">
        <v>161</v>
      </c>
      <c r="E55" s="49" t="s">
        <v>162</v>
      </c>
      <c r="F55" s="60">
        <v>910</v>
      </c>
      <c r="G55" s="60">
        <v>96</v>
      </c>
      <c r="H55" s="79">
        <v>1006</v>
      </c>
      <c r="I55" s="73">
        <v>151.66666666666666</v>
      </c>
      <c r="J55" s="76"/>
      <c r="K55" s="64" t="s">
        <v>89</v>
      </c>
      <c r="L55" s="41">
        <v>2006</v>
      </c>
      <c r="M55" s="140">
        <v>167.66666666666666</v>
      </c>
      <c r="N55" s="63">
        <v>6</v>
      </c>
      <c r="O55" s="153">
        <v>156</v>
      </c>
      <c r="P55" s="153">
        <v>167</v>
      </c>
      <c r="Q55" s="153">
        <v>144</v>
      </c>
      <c r="R55" s="153">
        <v>141</v>
      </c>
      <c r="S55" s="153">
        <v>158</v>
      </c>
      <c r="T55" s="153">
        <v>144</v>
      </c>
      <c r="U55" s="49"/>
      <c r="V55" s="41"/>
      <c r="W55" s="41">
        <v>6</v>
      </c>
    </row>
    <row r="56" spans="1:23" ht="14.25">
      <c r="A56" s="48" t="s">
        <v>366</v>
      </c>
      <c r="B56" s="49" t="s">
        <v>216</v>
      </c>
      <c r="C56" s="7" t="s">
        <v>217</v>
      </c>
      <c r="D56" s="49" t="s">
        <v>148</v>
      </c>
      <c r="E56" s="49" t="s">
        <v>149</v>
      </c>
      <c r="F56" s="60">
        <v>886</v>
      </c>
      <c r="G56" s="60">
        <v>96</v>
      </c>
      <c r="H56" s="79">
        <v>982</v>
      </c>
      <c r="I56" s="73">
        <v>147.66666666666666</v>
      </c>
      <c r="J56" s="76"/>
      <c r="K56" s="64" t="s">
        <v>89</v>
      </c>
      <c r="L56" s="41">
        <v>2006</v>
      </c>
      <c r="M56" s="140">
        <v>163.66666666666666</v>
      </c>
      <c r="N56" s="63">
        <v>6</v>
      </c>
      <c r="O56" s="153">
        <v>128</v>
      </c>
      <c r="P56" s="153">
        <v>187</v>
      </c>
      <c r="Q56" s="153">
        <v>132</v>
      </c>
      <c r="R56" s="153">
        <v>136</v>
      </c>
      <c r="S56" s="153">
        <v>132</v>
      </c>
      <c r="T56" s="153">
        <v>171</v>
      </c>
      <c r="U56" s="49"/>
      <c r="V56" s="41"/>
      <c r="W56" s="41">
        <v>4</v>
      </c>
    </row>
    <row r="57" spans="1:23" ht="14.25">
      <c r="A57" s="48" t="s">
        <v>367</v>
      </c>
      <c r="B57" s="49" t="s">
        <v>414</v>
      </c>
      <c r="C57" s="66" t="s">
        <v>415</v>
      </c>
      <c r="D57" s="50" t="s">
        <v>119</v>
      </c>
      <c r="E57" s="50" t="s">
        <v>117</v>
      </c>
      <c r="F57" s="51">
        <v>879</v>
      </c>
      <c r="G57" s="51">
        <v>96</v>
      </c>
      <c r="H57" s="52">
        <v>975</v>
      </c>
      <c r="I57" s="53">
        <v>146.5</v>
      </c>
      <c r="J57" s="122"/>
      <c r="K57" s="55" t="s">
        <v>89</v>
      </c>
      <c r="L57" s="54">
        <v>2007</v>
      </c>
      <c r="M57" s="139">
        <v>162.5</v>
      </c>
      <c r="N57" s="58">
        <v>6</v>
      </c>
      <c r="O57" s="151">
        <v>181</v>
      </c>
      <c r="P57" s="151">
        <v>122</v>
      </c>
      <c r="Q57" s="151">
        <v>128</v>
      </c>
      <c r="R57" s="151">
        <v>141</v>
      </c>
      <c r="S57" s="151">
        <v>147</v>
      </c>
      <c r="T57" s="151">
        <v>160</v>
      </c>
      <c r="U57" s="57"/>
      <c r="V57" s="54"/>
      <c r="W57" s="54">
        <v>4</v>
      </c>
    </row>
    <row r="58" spans="1:23" ht="14.25">
      <c r="A58" s="48" t="s">
        <v>368</v>
      </c>
      <c r="B58" s="49" t="s">
        <v>404</v>
      </c>
      <c r="C58" s="66" t="s">
        <v>405</v>
      </c>
      <c r="D58" s="50" t="s">
        <v>138</v>
      </c>
      <c r="E58" s="50" t="s">
        <v>139</v>
      </c>
      <c r="F58" s="51">
        <v>849</v>
      </c>
      <c r="G58" s="51">
        <v>96</v>
      </c>
      <c r="H58" s="52">
        <v>945</v>
      </c>
      <c r="I58" s="53">
        <v>141.5</v>
      </c>
      <c r="J58" s="122"/>
      <c r="K58" s="55" t="s">
        <v>89</v>
      </c>
      <c r="L58" s="54">
        <v>2007</v>
      </c>
      <c r="M58" s="139">
        <v>157.5</v>
      </c>
      <c r="N58" s="56">
        <v>6</v>
      </c>
      <c r="O58" s="151">
        <v>173</v>
      </c>
      <c r="P58" s="151">
        <v>184</v>
      </c>
      <c r="Q58" s="151">
        <v>146</v>
      </c>
      <c r="R58" s="151">
        <v>112</v>
      </c>
      <c r="S58" s="151">
        <v>116</v>
      </c>
      <c r="T58" s="151">
        <v>118</v>
      </c>
      <c r="U58" s="57"/>
      <c r="V58" s="54"/>
      <c r="W58" s="41">
        <v>2</v>
      </c>
    </row>
    <row r="59" spans="1:23" ht="14.25">
      <c r="A59" s="48" t="s">
        <v>369</v>
      </c>
      <c r="B59" s="49" t="s">
        <v>307</v>
      </c>
      <c r="C59" s="7" t="s">
        <v>308</v>
      </c>
      <c r="D59" s="49" t="s">
        <v>124</v>
      </c>
      <c r="E59" s="49" t="s">
        <v>115</v>
      </c>
      <c r="F59" s="60">
        <v>886</v>
      </c>
      <c r="G59" s="60">
        <v>48</v>
      </c>
      <c r="H59" s="79">
        <v>934</v>
      </c>
      <c r="I59" s="73">
        <v>147.66666666666666</v>
      </c>
      <c r="J59" s="76"/>
      <c r="K59" s="64" t="s">
        <v>89</v>
      </c>
      <c r="L59" s="41">
        <v>2003</v>
      </c>
      <c r="M59" s="140">
        <v>155.66666666666666</v>
      </c>
      <c r="N59" s="63">
        <v>6</v>
      </c>
      <c r="O59" s="153">
        <v>142</v>
      </c>
      <c r="P59" s="153">
        <v>165</v>
      </c>
      <c r="Q59" s="153">
        <v>149</v>
      </c>
      <c r="R59" s="153">
        <v>150</v>
      </c>
      <c r="S59" s="153">
        <v>152</v>
      </c>
      <c r="T59" s="153">
        <v>128</v>
      </c>
      <c r="U59" s="49"/>
      <c r="V59" s="41"/>
      <c r="W59" s="41">
        <v>3</v>
      </c>
    </row>
    <row r="60" spans="1:23" ht="14.25">
      <c r="A60" s="48"/>
      <c r="B60" s="57"/>
      <c r="C60" s="66"/>
      <c r="D60" s="50"/>
      <c r="E60" s="50"/>
      <c r="F60" s="51"/>
      <c r="G60" s="51"/>
      <c r="H60" s="52"/>
      <c r="I60" s="53"/>
      <c r="J60" s="122"/>
      <c r="K60" s="55"/>
      <c r="L60" s="54"/>
      <c r="M60" s="139"/>
      <c r="N60" s="56"/>
      <c r="O60" s="151"/>
      <c r="P60" s="151"/>
      <c r="Q60" s="151"/>
      <c r="R60" s="151"/>
      <c r="S60" s="151"/>
      <c r="T60" s="151"/>
      <c r="U60" s="57"/>
      <c r="V60" s="54"/>
      <c r="W60" s="54"/>
    </row>
    <row r="61" spans="1:23" ht="14.25">
      <c r="A61" s="48"/>
      <c r="B61" s="57"/>
      <c r="C61" s="66"/>
      <c r="D61" s="50"/>
      <c r="E61" s="50"/>
      <c r="F61" s="51"/>
      <c r="G61" s="51"/>
      <c r="H61" s="52"/>
      <c r="I61" s="53"/>
      <c r="J61" s="122"/>
      <c r="K61" s="57"/>
      <c r="L61" s="54"/>
      <c r="M61" s="139"/>
      <c r="N61" s="56"/>
      <c r="O61" s="151"/>
      <c r="P61" s="151"/>
      <c r="Q61" s="151"/>
      <c r="R61" s="151"/>
      <c r="S61" s="151"/>
      <c r="T61" s="154"/>
      <c r="U61" s="57"/>
      <c r="V61" s="54"/>
      <c r="W61" s="54"/>
    </row>
    <row r="62" spans="1:23" ht="14.25">
      <c r="A62" s="48"/>
      <c r="B62" s="49"/>
      <c r="C62" s="7"/>
      <c r="D62" s="49"/>
      <c r="E62" s="49"/>
      <c r="F62" s="60"/>
      <c r="G62" s="60"/>
      <c r="H62" s="79"/>
      <c r="I62" s="73"/>
      <c r="J62" s="76"/>
      <c r="K62" s="64"/>
      <c r="L62" s="41"/>
      <c r="M62" s="140"/>
      <c r="N62" s="63"/>
      <c r="O62" s="153"/>
      <c r="P62" s="153"/>
      <c r="Q62" s="153"/>
      <c r="R62" s="153"/>
      <c r="S62" s="153"/>
      <c r="T62" s="153"/>
      <c r="U62" s="49"/>
      <c r="V62" s="41"/>
      <c r="W62" s="41"/>
    </row>
    <row r="63" spans="1:23" ht="14.25">
      <c r="A63" s="48"/>
      <c r="B63" s="49"/>
      <c r="C63" s="7"/>
      <c r="D63" s="49"/>
      <c r="E63" s="49"/>
      <c r="F63" s="60"/>
      <c r="G63" s="60"/>
      <c r="H63" s="79"/>
      <c r="I63" s="73"/>
      <c r="J63" s="76"/>
      <c r="K63" s="64"/>
      <c r="L63" s="41"/>
      <c r="M63" s="140"/>
      <c r="N63" s="63"/>
      <c r="O63" s="153"/>
      <c r="P63" s="153"/>
      <c r="Q63" s="153"/>
      <c r="R63" s="153"/>
      <c r="S63" s="153"/>
      <c r="T63" s="153"/>
      <c r="U63" s="49"/>
      <c r="V63" s="41"/>
      <c r="W63" s="41"/>
    </row>
    <row r="64" spans="1:23" ht="14.25">
      <c r="A64" s="48"/>
      <c r="B64" s="49"/>
      <c r="C64" s="7"/>
      <c r="D64" s="49"/>
      <c r="E64" s="49"/>
      <c r="F64" s="60"/>
      <c r="G64" s="60"/>
      <c r="H64" s="79"/>
      <c r="I64" s="73"/>
      <c r="J64" s="76"/>
      <c r="K64" s="64"/>
      <c r="L64" s="41"/>
      <c r="M64" s="140"/>
      <c r="N64" s="63"/>
      <c r="O64" s="153"/>
      <c r="P64" s="153"/>
      <c r="Q64" s="153"/>
      <c r="R64" s="153"/>
      <c r="S64" s="153"/>
      <c r="T64" s="153"/>
      <c r="U64" s="49"/>
      <c r="V64" s="41"/>
      <c r="W64" s="41"/>
    </row>
    <row r="65" spans="1:23" ht="14.25">
      <c r="A65" s="48"/>
      <c r="B65" s="49"/>
      <c r="C65" s="7"/>
      <c r="D65" s="49"/>
      <c r="E65" s="49"/>
      <c r="F65" s="60"/>
      <c r="G65" s="60"/>
      <c r="H65" s="79"/>
      <c r="I65" s="73"/>
      <c r="J65" s="76"/>
      <c r="K65" s="64"/>
      <c r="L65" s="41"/>
      <c r="M65" s="140"/>
      <c r="N65" s="63"/>
      <c r="O65" s="153"/>
      <c r="P65" s="153"/>
      <c r="Q65" s="153"/>
      <c r="R65" s="153"/>
      <c r="S65" s="153"/>
      <c r="T65" s="153"/>
      <c r="U65" s="49"/>
      <c r="V65" s="41"/>
      <c r="W65" s="54"/>
    </row>
    <row r="66" spans="1:23" ht="14.25">
      <c r="A66" s="48"/>
      <c r="B66" s="57"/>
      <c r="C66" s="66"/>
      <c r="D66" s="50"/>
      <c r="E66" s="50"/>
      <c r="F66" s="51"/>
      <c r="G66" s="51"/>
      <c r="H66" s="52"/>
      <c r="I66" s="53"/>
      <c r="J66" s="122"/>
      <c r="K66" s="55"/>
      <c r="L66" s="54"/>
      <c r="M66" s="139"/>
      <c r="N66" s="56"/>
      <c r="O66" s="151"/>
      <c r="P66" s="151"/>
      <c r="Q66" s="151"/>
      <c r="R66" s="151"/>
      <c r="S66" s="151"/>
      <c r="T66" s="151"/>
      <c r="U66" s="57"/>
      <c r="V66" s="54"/>
      <c r="W66" s="54"/>
    </row>
    <row r="67" spans="1:23" ht="14.25">
      <c r="A67" s="48"/>
      <c r="B67" s="49"/>
      <c r="C67" s="69"/>
      <c r="D67" s="57"/>
      <c r="E67" s="57"/>
      <c r="F67" s="51"/>
      <c r="G67" s="51"/>
      <c r="H67" s="52"/>
      <c r="I67" s="53"/>
      <c r="J67" s="122"/>
      <c r="K67" s="55"/>
      <c r="L67" s="54"/>
      <c r="M67" s="139"/>
      <c r="N67" s="58"/>
      <c r="O67" s="151"/>
      <c r="P67" s="151"/>
      <c r="Q67" s="151"/>
      <c r="R67" s="151"/>
      <c r="S67" s="151"/>
      <c r="T67" s="151"/>
      <c r="U67" s="57"/>
      <c r="V67" s="54"/>
      <c r="W67" s="41"/>
    </row>
    <row r="68" spans="1:23" ht="14.25">
      <c r="A68" s="48"/>
      <c r="B68" s="49"/>
      <c r="C68" s="7"/>
      <c r="D68" s="49"/>
      <c r="E68" s="49"/>
      <c r="F68" s="60"/>
      <c r="G68" s="60"/>
      <c r="H68" s="79"/>
      <c r="I68" s="73"/>
      <c r="J68" s="76"/>
      <c r="K68" s="64"/>
      <c r="L68" s="41"/>
      <c r="M68" s="140"/>
      <c r="N68" s="63"/>
      <c r="O68" s="153"/>
      <c r="P68" s="153"/>
      <c r="Q68" s="153"/>
      <c r="R68" s="153"/>
      <c r="S68" s="153"/>
      <c r="T68" s="153"/>
      <c r="U68" s="49"/>
      <c r="V68" s="41"/>
      <c r="W68" s="54"/>
    </row>
    <row r="69" spans="1:23" ht="14.25">
      <c r="A69" s="48"/>
      <c r="B69" s="49"/>
      <c r="C69" s="7"/>
      <c r="D69" s="49"/>
      <c r="E69" s="49"/>
      <c r="F69" s="60"/>
      <c r="G69" s="60"/>
      <c r="H69" s="79"/>
      <c r="I69" s="73"/>
      <c r="J69" s="76"/>
      <c r="K69" s="64"/>
      <c r="L69" s="41"/>
      <c r="M69" s="140"/>
      <c r="N69" s="63"/>
      <c r="O69" s="148"/>
      <c r="P69" s="153"/>
      <c r="Q69" s="153"/>
      <c r="R69" s="153"/>
      <c r="S69" s="153"/>
      <c r="T69" s="153"/>
      <c r="U69" s="49"/>
      <c r="V69" s="41"/>
      <c r="W69" s="41"/>
    </row>
    <row r="70" spans="1:23" ht="14.25">
      <c r="A70" s="48"/>
      <c r="B70" s="49"/>
      <c r="C70" s="7"/>
      <c r="D70" s="49"/>
      <c r="E70" s="49"/>
      <c r="F70" s="60"/>
      <c r="G70" s="60"/>
      <c r="H70" s="79"/>
      <c r="I70" s="73"/>
      <c r="J70" s="76"/>
      <c r="K70" s="64"/>
      <c r="L70" s="41"/>
      <c r="M70" s="140"/>
      <c r="N70" s="63"/>
      <c r="O70" s="153"/>
      <c r="P70" s="153"/>
      <c r="Q70" s="153"/>
      <c r="R70" s="153"/>
      <c r="S70" s="153"/>
      <c r="T70" s="153"/>
      <c r="U70" s="49"/>
      <c r="V70" s="41"/>
      <c r="W70" s="54"/>
    </row>
    <row r="71" spans="1:23" ht="14.25">
      <c r="A71" s="48"/>
      <c r="B71" s="49"/>
      <c r="C71" s="7"/>
      <c r="D71" s="49"/>
      <c r="E71" s="49"/>
      <c r="F71" s="60"/>
      <c r="G71" s="60"/>
      <c r="H71" s="79"/>
      <c r="I71" s="73"/>
      <c r="J71" s="76"/>
      <c r="K71" s="64"/>
      <c r="L71" s="41"/>
      <c r="M71" s="140"/>
      <c r="N71" s="63"/>
      <c r="O71" s="153"/>
      <c r="P71" s="153"/>
      <c r="Q71" s="153"/>
      <c r="R71" s="153"/>
      <c r="S71" s="153"/>
      <c r="T71" s="153"/>
      <c r="U71" s="49"/>
      <c r="V71" s="41"/>
      <c r="W71" s="54"/>
    </row>
    <row r="72" spans="1:23" ht="14.25">
      <c r="A72" s="48"/>
      <c r="B72" s="49"/>
      <c r="C72" s="66"/>
      <c r="D72" s="50"/>
      <c r="E72" s="50"/>
      <c r="F72" s="51"/>
      <c r="G72" s="51"/>
      <c r="H72" s="52"/>
      <c r="I72" s="53"/>
      <c r="J72" s="122"/>
      <c r="K72" s="55"/>
      <c r="L72" s="54"/>
      <c r="M72" s="139"/>
      <c r="N72" s="56"/>
      <c r="O72" s="151"/>
      <c r="P72" s="151"/>
      <c r="Q72" s="151"/>
      <c r="R72" s="151"/>
      <c r="S72" s="151"/>
      <c r="T72" s="151"/>
      <c r="U72" s="57"/>
      <c r="V72" s="54"/>
      <c r="W72" s="41"/>
    </row>
    <row r="73" spans="1:23" ht="14.25">
      <c r="A73" s="48"/>
      <c r="B73" s="49"/>
      <c r="C73" s="67"/>
      <c r="D73" s="59"/>
      <c r="E73" s="59"/>
      <c r="F73" s="51"/>
      <c r="G73" s="51"/>
      <c r="H73" s="52"/>
      <c r="I73" s="53"/>
      <c r="J73" s="76"/>
      <c r="K73" s="49"/>
      <c r="L73" s="41"/>
      <c r="M73" s="140"/>
      <c r="N73" s="63"/>
      <c r="O73" s="153"/>
      <c r="P73" s="153"/>
      <c r="Q73" s="153"/>
      <c r="R73" s="153"/>
      <c r="S73" s="153"/>
      <c r="T73" s="151"/>
      <c r="U73" s="57"/>
      <c r="V73" s="54"/>
      <c r="W73" s="41"/>
    </row>
    <row r="74" spans="1:23" ht="14.25">
      <c r="A74" s="48"/>
      <c r="B74" s="49"/>
      <c r="C74" s="7"/>
      <c r="D74" s="49"/>
      <c r="E74" s="49"/>
      <c r="F74" s="60"/>
      <c r="G74" s="60"/>
      <c r="H74" s="79"/>
      <c r="I74" s="73"/>
      <c r="J74" s="76"/>
      <c r="K74" s="64"/>
      <c r="L74" s="41"/>
      <c r="M74" s="140"/>
      <c r="N74" s="63"/>
      <c r="O74" s="153"/>
      <c r="P74" s="153"/>
      <c r="Q74" s="153"/>
      <c r="R74" s="153"/>
      <c r="S74" s="153"/>
      <c r="T74" s="153"/>
      <c r="U74" s="49"/>
      <c r="V74" s="41"/>
      <c r="W74" s="41"/>
    </row>
    <row r="75" spans="1:23" ht="14.25">
      <c r="A75" s="48"/>
      <c r="B75" s="57"/>
      <c r="C75" s="66"/>
      <c r="D75" s="50"/>
      <c r="E75" s="50"/>
      <c r="F75" s="51"/>
      <c r="G75" s="51"/>
      <c r="H75" s="52"/>
      <c r="I75" s="53"/>
      <c r="J75" s="122"/>
      <c r="K75" s="55"/>
      <c r="L75" s="54"/>
      <c r="M75" s="139"/>
      <c r="N75" s="56"/>
      <c r="O75" s="151"/>
      <c r="P75" s="151"/>
      <c r="Q75" s="151"/>
      <c r="R75" s="151"/>
      <c r="S75" s="151"/>
      <c r="T75" s="151"/>
      <c r="U75" s="57"/>
      <c r="V75" s="54"/>
      <c r="W75" s="54"/>
    </row>
    <row r="76" spans="1:23" ht="14.25">
      <c r="A76" s="48"/>
      <c r="B76" s="49"/>
      <c r="C76" s="66"/>
      <c r="D76" s="50"/>
      <c r="E76" s="50"/>
      <c r="F76" s="51"/>
      <c r="G76" s="51"/>
      <c r="H76" s="52"/>
      <c r="I76" s="53"/>
      <c r="J76" s="122"/>
      <c r="K76" s="57"/>
      <c r="L76" s="54"/>
      <c r="M76" s="139"/>
      <c r="N76" s="56"/>
      <c r="O76" s="151"/>
      <c r="P76" s="151"/>
      <c r="Q76" s="151"/>
      <c r="R76" s="151"/>
      <c r="S76" s="151"/>
      <c r="T76" s="151"/>
      <c r="U76" s="57"/>
      <c r="V76" s="54"/>
      <c r="W76" s="54"/>
    </row>
    <row r="77" spans="1:23" ht="14.25">
      <c r="A77" s="48"/>
      <c r="B77" s="49"/>
      <c r="C77" s="7"/>
      <c r="D77" s="49"/>
      <c r="E77" s="49"/>
      <c r="F77" s="60"/>
      <c r="G77" s="60"/>
      <c r="H77" s="79"/>
      <c r="I77" s="73"/>
      <c r="J77" s="76"/>
      <c r="K77" s="64"/>
      <c r="L77" s="41"/>
      <c r="M77" s="140"/>
      <c r="N77" s="63"/>
      <c r="O77" s="153"/>
      <c r="P77" s="153"/>
      <c r="Q77" s="153"/>
      <c r="R77" s="153"/>
      <c r="S77" s="153"/>
      <c r="T77" s="153"/>
      <c r="U77" s="49"/>
      <c r="V77" s="41"/>
      <c r="W77" s="41"/>
    </row>
    <row r="78" spans="1:23" ht="14.25">
      <c r="A78" s="48"/>
      <c r="B78" s="49"/>
      <c r="C78" s="66"/>
      <c r="D78" s="50"/>
      <c r="E78" s="50"/>
      <c r="F78" s="51"/>
      <c r="G78" s="51"/>
      <c r="H78" s="52"/>
      <c r="I78" s="53"/>
      <c r="J78" s="122"/>
      <c r="K78" s="55"/>
      <c r="L78" s="54"/>
      <c r="M78" s="139"/>
      <c r="N78" s="56"/>
      <c r="O78" s="148"/>
      <c r="P78" s="151"/>
      <c r="Q78" s="151"/>
      <c r="R78" s="151"/>
      <c r="S78" s="151"/>
      <c r="T78" s="151"/>
      <c r="U78" s="57"/>
      <c r="V78" s="54"/>
      <c r="W78" s="41"/>
    </row>
    <row r="79" spans="1:23" ht="14.25">
      <c r="A79" s="48"/>
      <c r="B79" s="49"/>
      <c r="C79" s="66"/>
      <c r="D79" s="50"/>
      <c r="E79" s="50"/>
      <c r="F79" s="51"/>
      <c r="G79" s="51"/>
      <c r="H79" s="52"/>
      <c r="I79" s="53"/>
      <c r="J79" s="122"/>
      <c r="K79" s="55"/>
      <c r="L79" s="54"/>
      <c r="M79" s="139"/>
      <c r="N79" s="58"/>
      <c r="O79" s="151"/>
      <c r="P79" s="151"/>
      <c r="Q79" s="151"/>
      <c r="R79" s="151"/>
      <c r="S79" s="151"/>
      <c r="T79" s="151"/>
      <c r="U79" s="57"/>
      <c r="V79" s="54"/>
      <c r="W79" s="41"/>
    </row>
    <row r="80" spans="1:23" ht="14.25">
      <c r="A80" s="48"/>
      <c r="B80" s="49"/>
      <c r="C80" s="7"/>
      <c r="D80" s="49"/>
      <c r="E80" s="49"/>
      <c r="F80" s="60"/>
      <c r="G80" s="60"/>
      <c r="H80" s="79"/>
      <c r="I80" s="73"/>
      <c r="J80" s="76"/>
      <c r="K80" s="64"/>
      <c r="L80" s="41"/>
      <c r="M80" s="140"/>
      <c r="N80" s="63"/>
      <c r="O80" s="153"/>
      <c r="P80" s="153"/>
      <c r="Q80" s="153"/>
      <c r="R80" s="153"/>
      <c r="S80" s="153"/>
      <c r="T80" s="153"/>
      <c r="U80" s="49"/>
      <c r="V80" s="41"/>
      <c r="W80" s="41"/>
    </row>
    <row r="81" spans="1:23" ht="14.25">
      <c r="A81" s="48"/>
      <c r="B81" s="49"/>
      <c r="C81" s="7"/>
      <c r="D81" s="49"/>
      <c r="E81" s="49"/>
      <c r="F81" s="51"/>
      <c r="G81" s="51"/>
      <c r="H81" s="52"/>
      <c r="I81" s="53"/>
      <c r="J81" s="76"/>
      <c r="K81" s="49"/>
      <c r="L81" s="41"/>
      <c r="M81" s="140"/>
      <c r="N81" s="63"/>
      <c r="O81" s="153"/>
      <c r="P81" s="153"/>
      <c r="Q81" s="153"/>
      <c r="R81" s="153"/>
      <c r="S81" s="153"/>
      <c r="T81" s="153"/>
      <c r="U81" s="57"/>
      <c r="V81" s="54"/>
      <c r="W81" s="41"/>
    </row>
    <row r="82" spans="1:23" ht="14.25">
      <c r="A82" s="48"/>
      <c r="B82" s="49"/>
      <c r="C82" s="69"/>
      <c r="D82" s="49"/>
      <c r="E82" s="57"/>
      <c r="F82" s="51"/>
      <c r="G82" s="51"/>
      <c r="H82" s="52"/>
      <c r="I82" s="53"/>
      <c r="J82" s="122"/>
      <c r="K82" s="55"/>
      <c r="L82" s="41"/>
      <c r="M82" s="140"/>
      <c r="N82" s="58"/>
      <c r="O82" s="151"/>
      <c r="P82" s="151"/>
      <c r="Q82" s="151"/>
      <c r="R82" s="151"/>
      <c r="S82" s="151"/>
      <c r="T82" s="151"/>
      <c r="U82" s="57"/>
      <c r="V82" s="41"/>
      <c r="W82" s="41"/>
    </row>
    <row r="83" spans="1:23" ht="14.25">
      <c r="A83" s="48"/>
      <c r="B83" s="49"/>
      <c r="C83" s="7"/>
      <c r="D83" s="49"/>
      <c r="E83" s="49"/>
      <c r="F83" s="60"/>
      <c r="G83" s="60"/>
      <c r="H83" s="79"/>
      <c r="I83" s="73"/>
      <c r="J83" s="76"/>
      <c r="K83" s="64"/>
      <c r="L83" s="41"/>
      <c r="M83" s="140"/>
      <c r="N83" s="63"/>
      <c r="O83" s="153"/>
      <c r="P83" s="153"/>
      <c r="Q83" s="153"/>
      <c r="R83" s="153"/>
      <c r="S83" s="153"/>
      <c r="T83" s="153"/>
      <c r="U83" s="49"/>
      <c r="V83" s="41"/>
      <c r="W83" s="41"/>
    </row>
    <row r="84" spans="1:23" ht="14.25">
      <c r="A84" s="34"/>
      <c r="B84" s="35"/>
      <c r="C84" s="7"/>
      <c r="D84" s="49"/>
      <c r="E84" s="49"/>
      <c r="F84" s="51"/>
      <c r="G84" s="51"/>
      <c r="H84" s="51"/>
      <c r="I84" s="53"/>
      <c r="J84" s="76"/>
      <c r="K84" s="49"/>
      <c r="L84" s="41"/>
      <c r="M84" s="41"/>
      <c r="N84" s="63"/>
      <c r="O84" s="71"/>
      <c r="P84" s="71"/>
      <c r="Q84" s="71"/>
      <c r="R84" s="71"/>
      <c r="S84" s="71"/>
      <c r="T84" s="71"/>
      <c r="U84" s="57"/>
      <c r="V84" s="54"/>
      <c r="W84" s="41"/>
    </row>
    <row r="85" spans="1:23" ht="14.25">
      <c r="A85" s="34"/>
      <c r="B85" s="35"/>
      <c r="C85" s="69"/>
      <c r="D85" s="57"/>
      <c r="E85" s="57"/>
      <c r="F85" s="51"/>
      <c r="G85" s="51"/>
      <c r="H85" s="51"/>
      <c r="I85" s="53"/>
      <c r="J85" s="122"/>
      <c r="K85" s="55"/>
      <c r="L85" s="54"/>
      <c r="M85" s="54"/>
      <c r="N85" s="58"/>
      <c r="O85" s="70"/>
      <c r="P85" s="70"/>
      <c r="Q85" s="70"/>
      <c r="R85" s="70"/>
      <c r="S85" s="70"/>
      <c r="T85" s="70"/>
      <c r="U85" s="65"/>
      <c r="V85" s="54"/>
      <c r="W85" s="41"/>
    </row>
    <row r="86" spans="1:23" ht="14.25">
      <c r="A86" s="34"/>
      <c r="B86" s="35"/>
      <c r="C86" s="69"/>
      <c r="D86" s="57"/>
      <c r="E86" s="57"/>
      <c r="F86" s="51"/>
      <c r="G86" s="51"/>
      <c r="H86" s="51"/>
      <c r="I86" s="53"/>
      <c r="J86" s="122"/>
      <c r="K86" s="55"/>
      <c r="L86" s="54"/>
      <c r="M86" s="54"/>
      <c r="N86" s="58"/>
      <c r="O86" s="70"/>
      <c r="P86" s="70"/>
      <c r="Q86" s="70"/>
      <c r="R86" s="70"/>
      <c r="S86" s="70"/>
      <c r="T86" s="70"/>
      <c r="U86" s="57"/>
      <c r="V86" s="54"/>
      <c r="W86" s="41"/>
    </row>
    <row r="87" spans="1:23" ht="14.25">
      <c r="A87" s="34"/>
      <c r="B87" s="35"/>
      <c r="C87" s="69"/>
      <c r="D87" s="57"/>
      <c r="E87" s="57"/>
      <c r="F87" s="51"/>
      <c r="G87" s="51"/>
      <c r="H87" s="51"/>
      <c r="I87" s="53"/>
      <c r="J87" s="122"/>
      <c r="K87" s="55"/>
      <c r="L87" s="54"/>
      <c r="M87" s="54"/>
      <c r="N87" s="58"/>
      <c r="O87" s="70"/>
      <c r="P87" s="70"/>
      <c r="Q87" s="70"/>
      <c r="R87" s="70"/>
      <c r="S87" s="70"/>
      <c r="T87" s="70"/>
      <c r="U87" s="57"/>
      <c r="V87" s="54"/>
      <c r="W87" s="41"/>
    </row>
    <row r="88" spans="1:23" ht="14.25">
      <c r="A88" s="34"/>
      <c r="B88" s="35"/>
      <c r="C88" s="2"/>
      <c r="D88" s="35"/>
      <c r="E88" s="35"/>
      <c r="F88" s="36"/>
      <c r="G88" s="36"/>
      <c r="H88" s="36"/>
      <c r="I88" s="37"/>
      <c r="J88" s="75"/>
      <c r="K88" s="39"/>
      <c r="L88" s="38"/>
      <c r="M88" s="38"/>
      <c r="N88" s="40"/>
      <c r="O88" s="28"/>
      <c r="P88" s="28"/>
      <c r="Q88" s="28"/>
      <c r="R88" s="28"/>
      <c r="S88" s="28"/>
      <c r="T88" s="28"/>
      <c r="U88" s="35"/>
      <c r="V88" s="41"/>
      <c r="W88" s="41"/>
    </row>
    <row r="89" spans="1:23" ht="14.25">
      <c r="A89" s="34"/>
      <c r="B89" s="35"/>
      <c r="C89" s="2"/>
      <c r="D89" s="35"/>
      <c r="E89" s="35"/>
      <c r="F89" s="36"/>
      <c r="G89" s="36"/>
      <c r="H89" s="36"/>
      <c r="I89" s="37"/>
      <c r="J89" s="75"/>
      <c r="K89" s="39"/>
      <c r="L89" s="38"/>
      <c r="M89" s="38"/>
      <c r="N89" s="40"/>
      <c r="O89" s="28"/>
      <c r="P89" s="28"/>
      <c r="Q89" s="28"/>
      <c r="R89" s="28"/>
      <c r="S89" s="28"/>
      <c r="T89" s="28"/>
      <c r="U89" s="35"/>
      <c r="V89" s="41"/>
      <c r="W89" s="41"/>
    </row>
    <row r="90" spans="1:23" ht="14.25">
      <c r="A90" s="34"/>
      <c r="B90" s="35"/>
      <c r="C90" s="2"/>
      <c r="D90" s="35"/>
      <c r="E90" s="35"/>
      <c r="F90" s="36"/>
      <c r="G90" s="36"/>
      <c r="H90" s="36"/>
      <c r="I90" s="37"/>
      <c r="J90" s="75"/>
      <c r="K90" s="39"/>
      <c r="L90" s="38"/>
      <c r="M90" s="38"/>
      <c r="N90" s="40"/>
      <c r="O90" s="28"/>
      <c r="P90" s="28"/>
      <c r="Q90" s="28"/>
      <c r="R90" s="28"/>
      <c r="S90" s="28"/>
      <c r="T90" s="28"/>
      <c r="U90" s="35"/>
      <c r="V90" s="41"/>
      <c r="W90" s="41"/>
    </row>
    <row r="91" spans="1:23" ht="14.25">
      <c r="A91" s="34"/>
      <c r="B91" s="35"/>
      <c r="C91" s="2"/>
      <c r="D91" s="35"/>
      <c r="E91" s="35"/>
      <c r="F91" s="36"/>
      <c r="G91" s="36"/>
      <c r="H91" s="36"/>
      <c r="I91" s="37"/>
      <c r="J91" s="75"/>
      <c r="K91" s="39"/>
      <c r="L91" s="38"/>
      <c r="M91" s="38"/>
      <c r="N91" s="40"/>
      <c r="O91" s="28"/>
      <c r="P91" s="28"/>
      <c r="Q91" s="28"/>
      <c r="R91" s="28"/>
      <c r="S91" s="28"/>
      <c r="T91" s="28"/>
      <c r="U91" s="35"/>
      <c r="V91" s="41"/>
      <c r="W91" s="41"/>
    </row>
    <row r="92" spans="1:23" ht="14.25">
      <c r="A92" s="34"/>
      <c r="B92" s="35"/>
      <c r="C92" s="2"/>
      <c r="D92" s="35"/>
      <c r="E92" s="35"/>
      <c r="F92" s="36"/>
      <c r="G92" s="36"/>
      <c r="H92" s="36"/>
      <c r="I92" s="37"/>
      <c r="J92" s="75"/>
      <c r="K92" s="39"/>
      <c r="L92" s="38"/>
      <c r="M92" s="38"/>
      <c r="N92" s="40"/>
      <c r="O92" s="28"/>
      <c r="P92" s="28"/>
      <c r="Q92" s="28"/>
      <c r="R92" s="28"/>
      <c r="S92" s="28"/>
      <c r="T92" s="28"/>
      <c r="U92" s="35"/>
      <c r="V92" s="41"/>
      <c r="W92" s="41"/>
    </row>
    <row r="93" spans="1:23" ht="14.25">
      <c r="A93" s="34"/>
      <c r="B93" s="35"/>
      <c r="C93" s="2"/>
      <c r="D93" s="35"/>
      <c r="E93" s="35"/>
      <c r="F93" s="36"/>
      <c r="G93" s="36"/>
      <c r="H93" s="36"/>
      <c r="I93" s="37"/>
      <c r="J93" s="75"/>
      <c r="K93" s="39"/>
      <c r="L93" s="38"/>
      <c r="M93" s="38"/>
      <c r="N93" s="40"/>
      <c r="O93" s="28"/>
      <c r="P93" s="28"/>
      <c r="Q93" s="28"/>
      <c r="R93" s="28"/>
      <c r="S93" s="28"/>
      <c r="T93" s="28"/>
      <c r="U93" s="35"/>
      <c r="V93" s="41"/>
      <c r="W93" s="41"/>
    </row>
    <row r="94" spans="1:23" ht="14.25">
      <c r="A94" s="34"/>
      <c r="B94" s="35"/>
      <c r="C94" s="2"/>
      <c r="D94" s="35"/>
      <c r="E94" s="35"/>
      <c r="F94" s="36"/>
      <c r="G94" s="36"/>
      <c r="H94" s="36"/>
      <c r="I94" s="37"/>
      <c r="J94" s="75"/>
      <c r="K94" s="39"/>
      <c r="L94" s="38"/>
      <c r="M94" s="38"/>
      <c r="N94" s="40"/>
      <c r="O94" s="28"/>
      <c r="P94" s="28"/>
      <c r="Q94" s="28"/>
      <c r="R94" s="28"/>
      <c r="S94" s="28"/>
      <c r="T94" s="28"/>
      <c r="U94" s="35"/>
      <c r="V94" s="41"/>
      <c r="W94" s="41"/>
    </row>
    <row r="95" spans="1:23" ht="14.25">
      <c r="A95" s="34"/>
      <c r="B95" s="35"/>
      <c r="C95" s="2"/>
      <c r="D95" s="35"/>
      <c r="E95" s="35"/>
      <c r="F95" s="36"/>
      <c r="G95" s="36"/>
      <c r="H95" s="36"/>
      <c r="I95" s="37"/>
      <c r="J95" s="75"/>
      <c r="K95" s="39"/>
      <c r="L95" s="38"/>
      <c r="M95" s="38"/>
      <c r="N95" s="40"/>
      <c r="O95" s="28"/>
      <c r="P95" s="28"/>
      <c r="Q95" s="28"/>
      <c r="R95" s="28"/>
      <c r="S95" s="28"/>
      <c r="T95" s="28"/>
      <c r="U95" s="35"/>
      <c r="V95" s="41"/>
      <c r="W95" s="41"/>
    </row>
    <row r="96" spans="1:23" ht="14.25">
      <c r="A96" s="34"/>
      <c r="B96" s="35"/>
      <c r="C96" s="2"/>
      <c r="D96" s="35"/>
      <c r="E96" s="35"/>
      <c r="F96" s="36"/>
      <c r="G96" s="36"/>
      <c r="H96" s="36"/>
      <c r="I96" s="37"/>
      <c r="J96" s="75"/>
      <c r="K96" s="39"/>
      <c r="L96" s="38"/>
      <c r="M96" s="38"/>
      <c r="N96" s="40"/>
      <c r="O96" s="28"/>
      <c r="P96" s="28"/>
      <c r="Q96" s="28"/>
      <c r="R96" s="28"/>
      <c r="S96" s="28"/>
      <c r="T96" s="28"/>
      <c r="U96" s="35"/>
      <c r="V96" s="41"/>
      <c r="W96" s="41"/>
    </row>
    <row r="97" spans="1:23" ht="14.25">
      <c r="A97" s="34"/>
      <c r="B97" s="35"/>
      <c r="C97" s="2"/>
      <c r="D97" s="35"/>
      <c r="E97" s="35"/>
      <c r="F97" s="36"/>
      <c r="G97" s="36"/>
      <c r="H97" s="36"/>
      <c r="I97" s="37"/>
      <c r="J97" s="75"/>
      <c r="K97" s="39"/>
      <c r="L97" s="38"/>
      <c r="M97" s="38"/>
      <c r="N97" s="40"/>
      <c r="O97" s="28"/>
      <c r="P97" s="28"/>
      <c r="Q97" s="28"/>
      <c r="R97" s="28"/>
      <c r="S97" s="28"/>
      <c r="T97" s="28"/>
      <c r="U97" s="35"/>
      <c r="V97" s="41"/>
      <c r="W97" s="41"/>
    </row>
    <row r="98" spans="1:23" ht="14.25">
      <c r="A98" s="34"/>
      <c r="B98" s="35"/>
      <c r="C98" s="2"/>
      <c r="D98" s="35"/>
      <c r="E98" s="35"/>
      <c r="F98" s="36"/>
      <c r="G98" s="36"/>
      <c r="H98" s="36"/>
      <c r="I98" s="37"/>
      <c r="J98" s="75"/>
      <c r="K98" s="39"/>
      <c r="L98" s="38"/>
      <c r="M98" s="38"/>
      <c r="N98" s="40"/>
      <c r="O98" s="28"/>
      <c r="P98" s="28"/>
      <c r="Q98" s="28"/>
      <c r="R98" s="28"/>
      <c r="S98" s="28"/>
      <c r="T98" s="28"/>
      <c r="U98" s="35"/>
      <c r="V98" s="41"/>
      <c r="W98" s="41"/>
    </row>
  </sheetData>
  <sheetProtection sheet="1" objects="1"/>
  <printOptions/>
  <pageMargins left="0" right="0" top="1.220472440944882" bottom="0.5118110236220472" header="0" footer="0.3937007874015748"/>
  <pageSetup fitToHeight="2" fitToWidth="1" horizontalDpi="600" verticalDpi="600" orientation="landscape" paperSize="9" scale="79" r:id="rId1"/>
  <headerFooter>
    <oddHeader>&amp;L&amp;14JUNNU TOUR 2018-2019
Ultimate Bowling - osakilpailu , 18.1.-20.1.2019 Rauman Keilahalli
Kuuden sarjan karsinta (am.), Pojat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11">
    <pageSetUpPr fitToPage="1"/>
  </sheetPr>
  <dimension ref="A1:W152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4.8515625" style="0" bestFit="1" customWidth="1"/>
    <col min="2" max="2" width="14.8515625" style="0" hidden="1" customWidth="1"/>
    <col min="3" max="3" width="23.7109375" style="0" customWidth="1"/>
    <col min="4" max="4" width="15.57421875" style="0" customWidth="1"/>
    <col min="5" max="5" width="14.28125" style="0" customWidth="1"/>
    <col min="6" max="6" width="7.00390625" style="0" bestFit="1" customWidth="1"/>
    <col min="7" max="7" width="5.28125" style="0" bestFit="1" customWidth="1"/>
    <col min="8" max="8" width="7.421875" style="128" bestFit="1" customWidth="1"/>
    <col min="9" max="9" width="9.140625" style="129" customWidth="1"/>
    <col min="10" max="10" width="4.140625" style="0" bestFit="1" customWidth="1"/>
    <col min="11" max="11" width="5.00390625" style="0" bestFit="1" customWidth="1"/>
    <col min="12" max="12" width="8.7109375" style="0" bestFit="1" customWidth="1"/>
    <col min="14" max="14" width="2.7109375" style="0" bestFit="1" customWidth="1"/>
    <col min="15" max="20" width="8.140625" style="0" bestFit="1" customWidth="1"/>
    <col min="21" max="21" width="0.85546875" style="0" customWidth="1"/>
    <col min="22" max="22" width="3.7109375" style="0" bestFit="1" customWidth="1"/>
    <col min="23" max="23" width="4.7109375" style="0" bestFit="1" customWidth="1"/>
  </cols>
  <sheetData>
    <row r="1" spans="1:23" ht="14.25">
      <c r="A1" s="77"/>
      <c r="B1" s="2"/>
      <c r="C1" s="2"/>
      <c r="D1" s="2"/>
      <c r="E1" s="2"/>
      <c r="F1" s="28"/>
      <c r="G1" s="28"/>
      <c r="H1" s="28"/>
      <c r="I1" s="78"/>
      <c r="J1" s="38"/>
      <c r="K1" s="4"/>
      <c r="L1" s="75"/>
      <c r="M1" s="75"/>
      <c r="N1" s="23"/>
      <c r="O1" s="28"/>
      <c r="P1" s="28"/>
      <c r="Q1" s="28"/>
      <c r="R1" s="28"/>
      <c r="S1" s="28"/>
      <c r="T1" s="28"/>
      <c r="U1" s="2"/>
      <c r="V1" s="76"/>
      <c r="W1" s="76"/>
    </row>
    <row r="2" spans="1:23" ht="14.25" hidden="1">
      <c r="A2" s="77"/>
      <c r="B2" s="2"/>
      <c r="C2" s="2"/>
      <c r="D2" s="2"/>
      <c r="E2" s="2"/>
      <c r="F2" s="28"/>
      <c r="G2" s="28"/>
      <c r="H2" s="28"/>
      <c r="I2" s="78"/>
      <c r="J2" s="38"/>
      <c r="K2" s="4"/>
      <c r="L2" s="75"/>
      <c r="M2" s="75"/>
      <c r="N2" s="23"/>
      <c r="O2" s="28"/>
      <c r="P2" s="28"/>
      <c r="Q2" s="28"/>
      <c r="R2" s="28"/>
      <c r="S2" s="28"/>
      <c r="T2" s="28"/>
      <c r="U2" s="2"/>
      <c r="V2" s="76"/>
      <c r="W2" s="76"/>
    </row>
    <row r="3" spans="1:23" ht="14.25">
      <c r="A3" s="77"/>
      <c r="B3" s="2"/>
      <c r="C3" s="81"/>
      <c r="D3" s="2"/>
      <c r="E3" s="2"/>
      <c r="F3" s="28"/>
      <c r="G3" s="28"/>
      <c r="H3" s="28"/>
      <c r="I3" s="78"/>
      <c r="J3" s="38"/>
      <c r="K3" s="4"/>
      <c r="L3" s="75"/>
      <c r="M3" s="75"/>
      <c r="N3" s="23"/>
      <c r="O3" s="28"/>
      <c r="P3" s="28"/>
      <c r="Q3" s="28"/>
      <c r="R3" s="28"/>
      <c r="S3" s="28"/>
      <c r="T3" s="28"/>
      <c r="U3" s="2"/>
      <c r="V3" s="76"/>
      <c r="W3" s="76"/>
    </row>
    <row r="4" spans="1:23" s="35" customFormat="1" ht="14.25">
      <c r="A4" s="42" t="s">
        <v>26</v>
      </c>
      <c r="B4" s="43" t="s">
        <v>30</v>
      </c>
      <c r="C4" s="1" t="s">
        <v>1</v>
      </c>
      <c r="D4" s="43" t="s">
        <v>11</v>
      </c>
      <c r="E4" s="43" t="s">
        <v>2</v>
      </c>
      <c r="F4" s="44" t="s">
        <v>3</v>
      </c>
      <c r="G4" s="44" t="s">
        <v>4</v>
      </c>
      <c r="H4" s="44" t="s">
        <v>5</v>
      </c>
      <c r="I4" s="45" t="s">
        <v>6</v>
      </c>
      <c r="J4" s="38" t="s">
        <v>27</v>
      </c>
      <c r="K4" s="46" t="s">
        <v>12</v>
      </c>
      <c r="L4" s="47" t="s">
        <v>13</v>
      </c>
      <c r="M4" s="47"/>
      <c r="N4" s="107" t="s">
        <v>37</v>
      </c>
      <c r="O4" s="44" t="s">
        <v>14</v>
      </c>
      <c r="P4" s="44" t="s">
        <v>15</v>
      </c>
      <c r="Q4" s="44" t="s">
        <v>16</v>
      </c>
      <c r="R4" s="44" t="s">
        <v>17</v>
      </c>
      <c r="S4" s="44" t="s">
        <v>18</v>
      </c>
      <c r="T4" s="44" t="s">
        <v>19</v>
      </c>
      <c r="V4" s="38" t="s">
        <v>28</v>
      </c>
      <c r="W4" s="41" t="s">
        <v>29</v>
      </c>
    </row>
    <row r="5" spans="1:23" ht="14.25">
      <c r="A5" s="48" t="s">
        <v>7</v>
      </c>
      <c r="B5" s="57" t="s">
        <v>231</v>
      </c>
      <c r="C5" s="66" t="s">
        <v>232</v>
      </c>
      <c r="D5" s="50" t="s">
        <v>154</v>
      </c>
      <c r="E5" s="50" t="s">
        <v>155</v>
      </c>
      <c r="F5" s="51">
        <v>1341</v>
      </c>
      <c r="G5" s="51">
        <v>0</v>
      </c>
      <c r="H5" s="52">
        <v>1341</v>
      </c>
      <c r="I5" s="53">
        <v>223.5</v>
      </c>
      <c r="J5" s="122"/>
      <c r="K5" s="55" t="s">
        <v>299</v>
      </c>
      <c r="L5" s="54">
        <v>1999</v>
      </c>
      <c r="M5" s="139">
        <v>223.5</v>
      </c>
      <c r="N5" s="56">
        <v>6</v>
      </c>
      <c r="O5" s="151">
        <v>245</v>
      </c>
      <c r="P5" s="151">
        <v>259</v>
      </c>
      <c r="Q5" s="151">
        <v>223</v>
      </c>
      <c r="R5" s="151">
        <v>180</v>
      </c>
      <c r="S5" s="151">
        <v>207</v>
      </c>
      <c r="T5" s="170">
        <v>227</v>
      </c>
      <c r="U5" s="57"/>
      <c r="V5" s="54">
        <v>1</v>
      </c>
      <c r="W5" s="54">
        <v>5</v>
      </c>
    </row>
    <row r="6" spans="1:23" ht="14.25">
      <c r="A6" s="48" t="s">
        <v>8</v>
      </c>
      <c r="B6" s="49" t="s">
        <v>160</v>
      </c>
      <c r="C6" s="7" t="s">
        <v>145</v>
      </c>
      <c r="D6" s="49" t="s">
        <v>161</v>
      </c>
      <c r="E6" s="49" t="s">
        <v>162</v>
      </c>
      <c r="F6" s="60">
        <v>1317</v>
      </c>
      <c r="G6" s="60">
        <v>0</v>
      </c>
      <c r="H6" s="79">
        <v>1317</v>
      </c>
      <c r="I6" s="73">
        <v>219.5</v>
      </c>
      <c r="J6" s="76"/>
      <c r="K6" s="64" t="s">
        <v>299</v>
      </c>
      <c r="L6" s="41">
        <v>2003</v>
      </c>
      <c r="M6" s="140">
        <v>219.5</v>
      </c>
      <c r="N6" s="63">
        <v>6</v>
      </c>
      <c r="O6" s="153">
        <v>237</v>
      </c>
      <c r="P6" s="153">
        <v>266</v>
      </c>
      <c r="Q6" s="153">
        <v>193</v>
      </c>
      <c r="R6" s="153">
        <v>248</v>
      </c>
      <c r="S6" s="153">
        <v>181</v>
      </c>
      <c r="T6" s="153">
        <v>192</v>
      </c>
      <c r="U6" s="49"/>
      <c r="V6" s="41">
        <v>1</v>
      </c>
      <c r="W6" s="41">
        <v>6</v>
      </c>
    </row>
    <row r="7" spans="1:23" ht="14.25">
      <c r="A7" s="48" t="s">
        <v>9</v>
      </c>
      <c r="B7" s="49" t="s">
        <v>200</v>
      </c>
      <c r="C7" s="7" t="s">
        <v>201</v>
      </c>
      <c r="D7" s="49" t="s">
        <v>154</v>
      </c>
      <c r="E7" s="49" t="s">
        <v>155</v>
      </c>
      <c r="F7" s="60">
        <v>1296</v>
      </c>
      <c r="G7" s="60">
        <v>0</v>
      </c>
      <c r="H7" s="79">
        <v>1296</v>
      </c>
      <c r="I7" s="73">
        <v>216</v>
      </c>
      <c r="J7" s="76"/>
      <c r="K7" s="64" t="s">
        <v>299</v>
      </c>
      <c r="L7" s="41">
        <v>2000</v>
      </c>
      <c r="M7" s="140">
        <v>216</v>
      </c>
      <c r="N7" s="63">
        <v>6</v>
      </c>
      <c r="O7" s="153">
        <v>222</v>
      </c>
      <c r="P7" s="153">
        <v>259</v>
      </c>
      <c r="Q7" s="153">
        <v>225</v>
      </c>
      <c r="R7" s="153">
        <v>206</v>
      </c>
      <c r="S7" s="153">
        <v>180</v>
      </c>
      <c r="T7" s="153">
        <v>204</v>
      </c>
      <c r="U7" s="49"/>
      <c r="V7" s="41"/>
      <c r="W7" s="41">
        <v>5</v>
      </c>
    </row>
    <row r="8" spans="1:23" ht="14.25">
      <c r="A8" s="48" t="s">
        <v>10</v>
      </c>
      <c r="B8" s="49" t="s">
        <v>420</v>
      </c>
      <c r="C8" s="66" t="s">
        <v>421</v>
      </c>
      <c r="D8" s="50" t="s">
        <v>124</v>
      </c>
      <c r="E8" s="50" t="s">
        <v>115</v>
      </c>
      <c r="F8" s="51">
        <v>1241</v>
      </c>
      <c r="G8" s="51">
        <v>0</v>
      </c>
      <c r="H8" s="52">
        <v>1241</v>
      </c>
      <c r="I8" s="53">
        <v>206.83333333333334</v>
      </c>
      <c r="J8" s="122"/>
      <c r="K8" s="55" t="s">
        <v>299</v>
      </c>
      <c r="L8" s="54">
        <v>2003</v>
      </c>
      <c r="M8" s="139">
        <v>206.83333333333334</v>
      </c>
      <c r="N8" s="56">
        <v>6</v>
      </c>
      <c r="O8" s="151">
        <v>195</v>
      </c>
      <c r="P8" s="152">
        <v>172</v>
      </c>
      <c r="Q8" s="151">
        <v>247</v>
      </c>
      <c r="R8" s="151">
        <v>191</v>
      </c>
      <c r="S8" s="151">
        <v>246</v>
      </c>
      <c r="T8" s="151">
        <v>190</v>
      </c>
      <c r="U8" s="57"/>
      <c r="V8" s="54">
        <v>1</v>
      </c>
      <c r="W8" s="41">
        <v>5</v>
      </c>
    </row>
    <row r="9" spans="1:23" ht="14.25">
      <c r="A9" s="48" t="s">
        <v>41</v>
      </c>
      <c r="B9" s="49" t="s">
        <v>189</v>
      </c>
      <c r="C9" s="7" t="s">
        <v>190</v>
      </c>
      <c r="D9" s="49" t="s">
        <v>138</v>
      </c>
      <c r="E9" s="49" t="s">
        <v>139</v>
      </c>
      <c r="F9" s="60">
        <v>1212</v>
      </c>
      <c r="G9" s="60">
        <v>0</v>
      </c>
      <c r="H9" s="79">
        <v>1212</v>
      </c>
      <c r="I9" s="73">
        <v>202</v>
      </c>
      <c r="J9" s="76"/>
      <c r="K9" s="64" t="s">
        <v>299</v>
      </c>
      <c r="L9" s="41">
        <v>2004</v>
      </c>
      <c r="M9" s="140">
        <v>202</v>
      </c>
      <c r="N9" s="63">
        <v>6</v>
      </c>
      <c r="O9" s="153">
        <v>213</v>
      </c>
      <c r="P9" s="153">
        <v>200</v>
      </c>
      <c r="Q9" s="153">
        <v>157</v>
      </c>
      <c r="R9" s="153">
        <v>212</v>
      </c>
      <c r="S9" s="153">
        <v>173</v>
      </c>
      <c r="T9" s="171">
        <v>257</v>
      </c>
      <c r="U9" s="49"/>
      <c r="V9" s="41">
        <v>1</v>
      </c>
      <c r="W9" s="41">
        <v>5</v>
      </c>
    </row>
    <row r="10" spans="1:23" ht="14.25">
      <c r="A10" s="48" t="s">
        <v>42</v>
      </c>
      <c r="B10" s="49" t="s">
        <v>229</v>
      </c>
      <c r="C10" s="66" t="s">
        <v>230</v>
      </c>
      <c r="D10" s="50" t="s">
        <v>152</v>
      </c>
      <c r="E10" s="50" t="s">
        <v>153</v>
      </c>
      <c r="F10" s="51">
        <v>1194</v>
      </c>
      <c r="G10" s="51">
        <v>0</v>
      </c>
      <c r="H10" s="52">
        <v>1194</v>
      </c>
      <c r="I10" s="53">
        <v>199</v>
      </c>
      <c r="J10" s="122"/>
      <c r="K10" s="55" t="s">
        <v>299</v>
      </c>
      <c r="L10" s="54">
        <v>1998</v>
      </c>
      <c r="M10" s="139">
        <v>199</v>
      </c>
      <c r="N10" s="56">
        <v>6</v>
      </c>
      <c r="O10" s="151">
        <v>205</v>
      </c>
      <c r="P10" s="151">
        <v>164</v>
      </c>
      <c r="Q10" s="151">
        <v>207</v>
      </c>
      <c r="R10" s="151">
        <v>224</v>
      </c>
      <c r="S10" s="151">
        <v>210</v>
      </c>
      <c r="T10" s="154">
        <v>184</v>
      </c>
      <c r="U10" s="57"/>
      <c r="V10" s="54">
        <v>1</v>
      </c>
      <c r="W10" s="54">
        <v>5</v>
      </c>
    </row>
    <row r="11" spans="1:23" ht="14.25">
      <c r="A11" s="82" t="s">
        <v>43</v>
      </c>
      <c r="B11" s="49" t="s">
        <v>313</v>
      </c>
      <c r="C11" s="7" t="s">
        <v>314</v>
      </c>
      <c r="D11" s="49" t="s">
        <v>244</v>
      </c>
      <c r="E11" s="49" t="s">
        <v>223</v>
      </c>
      <c r="F11" s="60">
        <v>1085</v>
      </c>
      <c r="G11" s="60">
        <v>96</v>
      </c>
      <c r="H11" s="79">
        <v>1181</v>
      </c>
      <c r="I11" s="73">
        <v>180.83333333333334</v>
      </c>
      <c r="J11" s="76"/>
      <c r="K11" s="64" t="s">
        <v>299</v>
      </c>
      <c r="L11" s="41">
        <v>2005</v>
      </c>
      <c r="M11" s="140">
        <v>196.83333333333334</v>
      </c>
      <c r="N11" s="63">
        <v>6</v>
      </c>
      <c r="O11" s="153">
        <v>171</v>
      </c>
      <c r="P11" s="153">
        <v>169</v>
      </c>
      <c r="Q11" s="153">
        <v>257</v>
      </c>
      <c r="R11" s="153">
        <v>205</v>
      </c>
      <c r="S11" s="153">
        <v>126</v>
      </c>
      <c r="T11" s="153">
        <v>157</v>
      </c>
      <c r="U11" s="49"/>
      <c r="V11" s="41"/>
      <c r="W11" s="54">
        <v>5</v>
      </c>
    </row>
    <row r="12" spans="1:23" ht="15" thickBot="1">
      <c r="A12" s="133" t="s">
        <v>44</v>
      </c>
      <c r="B12" s="134" t="s">
        <v>178</v>
      </c>
      <c r="C12" s="142" t="s">
        <v>173</v>
      </c>
      <c r="D12" s="134" t="s">
        <v>179</v>
      </c>
      <c r="E12" s="134" t="s">
        <v>102</v>
      </c>
      <c r="F12" s="135">
        <v>1127</v>
      </c>
      <c r="G12" s="135">
        <v>48</v>
      </c>
      <c r="H12" s="136">
        <v>1175</v>
      </c>
      <c r="I12" s="158">
        <v>187.83333333333334</v>
      </c>
      <c r="J12" s="159"/>
      <c r="K12" s="137" t="s">
        <v>299</v>
      </c>
      <c r="L12" s="138">
        <v>2004</v>
      </c>
      <c r="M12" s="160">
        <v>195.83333333333334</v>
      </c>
      <c r="N12" s="181">
        <v>6</v>
      </c>
      <c r="O12" s="161">
        <v>168</v>
      </c>
      <c r="P12" s="161">
        <v>191</v>
      </c>
      <c r="Q12" s="161">
        <v>163</v>
      </c>
      <c r="R12" s="161">
        <v>189</v>
      </c>
      <c r="S12" s="161">
        <v>203</v>
      </c>
      <c r="T12" s="164">
        <v>213</v>
      </c>
      <c r="U12" s="49"/>
      <c r="V12" s="41"/>
      <c r="W12" s="41">
        <v>6</v>
      </c>
    </row>
    <row r="13" spans="1:23" ht="14.25">
      <c r="A13" s="48" t="s">
        <v>45</v>
      </c>
      <c r="B13" s="49" t="s">
        <v>196</v>
      </c>
      <c r="C13" s="7" t="s">
        <v>197</v>
      </c>
      <c r="D13" s="49" t="s">
        <v>132</v>
      </c>
      <c r="E13" s="49" t="s">
        <v>91</v>
      </c>
      <c r="F13" s="60">
        <v>1164</v>
      </c>
      <c r="G13" s="60">
        <v>0</v>
      </c>
      <c r="H13" s="79">
        <v>1164</v>
      </c>
      <c r="I13" s="73">
        <v>194</v>
      </c>
      <c r="J13" s="76"/>
      <c r="K13" s="64" t="s">
        <v>299</v>
      </c>
      <c r="L13" s="41">
        <v>2000</v>
      </c>
      <c r="M13" s="140">
        <v>194</v>
      </c>
      <c r="N13" s="63">
        <v>6</v>
      </c>
      <c r="O13" s="153">
        <v>225</v>
      </c>
      <c r="P13" s="153">
        <v>189</v>
      </c>
      <c r="Q13" s="153">
        <v>200</v>
      </c>
      <c r="R13" s="153">
        <v>168</v>
      </c>
      <c r="S13" s="153">
        <v>199</v>
      </c>
      <c r="T13" s="153">
        <v>183</v>
      </c>
      <c r="U13" s="49"/>
      <c r="V13" s="41"/>
      <c r="W13" s="41">
        <v>5</v>
      </c>
    </row>
    <row r="14" spans="1:23" ht="14.25">
      <c r="A14" s="48" t="s">
        <v>46</v>
      </c>
      <c r="B14" s="57" t="s">
        <v>126</v>
      </c>
      <c r="C14" s="66" t="s">
        <v>111</v>
      </c>
      <c r="D14" s="50" t="s">
        <v>132</v>
      </c>
      <c r="E14" s="50" t="s">
        <v>91</v>
      </c>
      <c r="F14" s="51">
        <v>1074</v>
      </c>
      <c r="G14" s="51">
        <v>48</v>
      </c>
      <c r="H14" s="52">
        <v>1122</v>
      </c>
      <c r="I14" s="53">
        <v>179</v>
      </c>
      <c r="J14" s="122"/>
      <c r="K14" s="55" t="s">
        <v>299</v>
      </c>
      <c r="L14" s="54">
        <v>2003</v>
      </c>
      <c r="M14" s="139">
        <v>187</v>
      </c>
      <c r="N14" s="56">
        <v>6</v>
      </c>
      <c r="O14" s="148">
        <v>184</v>
      </c>
      <c r="P14" s="151">
        <v>170</v>
      </c>
      <c r="Q14" s="151">
        <v>191</v>
      </c>
      <c r="R14" s="151">
        <v>167</v>
      </c>
      <c r="S14" s="151">
        <v>171</v>
      </c>
      <c r="T14" s="151">
        <v>191</v>
      </c>
      <c r="U14" s="57"/>
      <c r="V14" s="54"/>
      <c r="W14" s="41">
        <v>3</v>
      </c>
    </row>
    <row r="15" spans="1:23" ht="14.25">
      <c r="A15" s="48" t="s">
        <v>47</v>
      </c>
      <c r="B15" s="57" t="s">
        <v>412</v>
      </c>
      <c r="C15" s="69" t="s">
        <v>413</v>
      </c>
      <c r="D15" s="57" t="s">
        <v>148</v>
      </c>
      <c r="E15" s="57" t="s">
        <v>149</v>
      </c>
      <c r="F15" s="51">
        <v>1101</v>
      </c>
      <c r="G15" s="51">
        <v>0</v>
      </c>
      <c r="H15" s="52">
        <v>1101</v>
      </c>
      <c r="I15" s="53">
        <v>183.5</v>
      </c>
      <c r="J15" s="122"/>
      <c r="K15" s="55" t="s">
        <v>299</v>
      </c>
      <c r="L15" s="54">
        <v>2002</v>
      </c>
      <c r="M15" s="139">
        <v>183.5</v>
      </c>
      <c r="N15" s="58">
        <v>6</v>
      </c>
      <c r="O15" s="151">
        <v>173</v>
      </c>
      <c r="P15" s="151">
        <v>170</v>
      </c>
      <c r="Q15" s="151">
        <v>183</v>
      </c>
      <c r="R15" s="151">
        <v>243</v>
      </c>
      <c r="S15" s="151">
        <v>172</v>
      </c>
      <c r="T15" s="151">
        <v>160</v>
      </c>
      <c r="U15" s="49"/>
      <c r="V15" s="41">
        <v>1</v>
      </c>
      <c r="W15" s="54">
        <v>4</v>
      </c>
    </row>
    <row r="16" spans="1:23" ht="14.25">
      <c r="A16" s="48" t="s">
        <v>48</v>
      </c>
      <c r="B16" s="49" t="s">
        <v>353</v>
      </c>
      <c r="C16" s="7" t="s">
        <v>354</v>
      </c>
      <c r="D16" s="49" t="s">
        <v>355</v>
      </c>
      <c r="E16" s="49" t="s">
        <v>356</v>
      </c>
      <c r="F16" s="60">
        <v>1095</v>
      </c>
      <c r="G16" s="60">
        <v>0</v>
      </c>
      <c r="H16" s="79">
        <v>1095</v>
      </c>
      <c r="I16" s="73">
        <v>182.5</v>
      </c>
      <c r="J16" s="76"/>
      <c r="K16" s="64" t="s">
        <v>299</v>
      </c>
      <c r="L16" s="41">
        <v>2001</v>
      </c>
      <c r="M16" s="140">
        <v>182.5</v>
      </c>
      <c r="N16" s="63">
        <v>6</v>
      </c>
      <c r="O16" s="153">
        <v>176</v>
      </c>
      <c r="P16" s="153">
        <v>194</v>
      </c>
      <c r="Q16" s="153">
        <v>191</v>
      </c>
      <c r="R16" s="153">
        <v>220</v>
      </c>
      <c r="S16" s="153">
        <v>171</v>
      </c>
      <c r="T16" s="153">
        <v>143</v>
      </c>
      <c r="U16" s="49"/>
      <c r="V16" s="41">
        <v>1</v>
      </c>
      <c r="W16" s="54">
        <v>5</v>
      </c>
    </row>
    <row r="17" spans="1:23" ht="14.25">
      <c r="A17" s="48" t="s">
        <v>49</v>
      </c>
      <c r="B17" s="49" t="s">
        <v>242</v>
      </c>
      <c r="C17" s="7" t="s">
        <v>243</v>
      </c>
      <c r="D17" s="49" t="s">
        <v>244</v>
      </c>
      <c r="E17" s="49" t="s">
        <v>223</v>
      </c>
      <c r="F17" s="60">
        <v>1091</v>
      </c>
      <c r="G17" s="60">
        <v>0</v>
      </c>
      <c r="H17" s="79">
        <v>1091</v>
      </c>
      <c r="I17" s="73">
        <v>181.83333333333334</v>
      </c>
      <c r="J17" s="76"/>
      <c r="K17" s="64" t="s">
        <v>299</v>
      </c>
      <c r="L17" s="41">
        <v>2001</v>
      </c>
      <c r="M17" s="140">
        <v>181.83333333333334</v>
      </c>
      <c r="N17" s="63">
        <v>6</v>
      </c>
      <c r="O17" s="153">
        <v>200</v>
      </c>
      <c r="P17" s="153">
        <v>151</v>
      </c>
      <c r="Q17" s="153">
        <v>154</v>
      </c>
      <c r="R17" s="153">
        <v>200</v>
      </c>
      <c r="S17" s="153">
        <v>205</v>
      </c>
      <c r="T17" s="153">
        <v>181</v>
      </c>
      <c r="U17" s="49"/>
      <c r="V17" s="41"/>
      <c r="W17" s="41">
        <v>5</v>
      </c>
    </row>
    <row r="18" spans="1:23" ht="14.25">
      <c r="A18" s="48" t="s">
        <v>50</v>
      </c>
      <c r="B18" s="49" t="s">
        <v>194</v>
      </c>
      <c r="C18" s="7" t="s">
        <v>195</v>
      </c>
      <c r="D18" s="49" t="s">
        <v>148</v>
      </c>
      <c r="E18" s="49" t="s">
        <v>149</v>
      </c>
      <c r="F18" s="60">
        <v>1060</v>
      </c>
      <c r="G18" s="60">
        <v>0</v>
      </c>
      <c r="H18" s="79">
        <v>1060</v>
      </c>
      <c r="I18" s="73">
        <v>176.66666666666666</v>
      </c>
      <c r="J18" s="76"/>
      <c r="K18" s="64" t="s">
        <v>299</v>
      </c>
      <c r="L18" s="41">
        <v>1999</v>
      </c>
      <c r="M18" s="140">
        <v>176.66666666666666</v>
      </c>
      <c r="N18" s="63">
        <v>6</v>
      </c>
      <c r="O18" s="153">
        <v>178</v>
      </c>
      <c r="P18" s="153">
        <v>197</v>
      </c>
      <c r="Q18" s="153">
        <v>127</v>
      </c>
      <c r="R18" s="153">
        <v>189</v>
      </c>
      <c r="S18" s="153">
        <v>188</v>
      </c>
      <c r="T18" s="153">
        <v>181</v>
      </c>
      <c r="U18" s="49"/>
      <c r="V18" s="41"/>
      <c r="W18" s="41">
        <v>5</v>
      </c>
    </row>
    <row r="19" spans="1:23" ht="14.25">
      <c r="A19" s="48" t="s">
        <v>51</v>
      </c>
      <c r="B19" s="49" t="s">
        <v>128</v>
      </c>
      <c r="C19" s="66" t="s">
        <v>112</v>
      </c>
      <c r="D19" s="50" t="s">
        <v>121</v>
      </c>
      <c r="E19" s="50" t="s">
        <v>122</v>
      </c>
      <c r="F19" s="51">
        <v>1003</v>
      </c>
      <c r="G19" s="51">
        <v>48</v>
      </c>
      <c r="H19" s="52">
        <v>1051</v>
      </c>
      <c r="I19" s="53">
        <v>167.16666666666666</v>
      </c>
      <c r="J19" s="122"/>
      <c r="K19" s="55" t="s">
        <v>299</v>
      </c>
      <c r="L19" s="54">
        <v>2002</v>
      </c>
      <c r="M19" s="139">
        <v>175.16666666666666</v>
      </c>
      <c r="N19" s="58">
        <v>6</v>
      </c>
      <c r="O19" s="151">
        <v>157</v>
      </c>
      <c r="P19" s="151">
        <v>201</v>
      </c>
      <c r="Q19" s="151">
        <v>153</v>
      </c>
      <c r="R19" s="151">
        <v>153</v>
      </c>
      <c r="S19" s="151">
        <v>194</v>
      </c>
      <c r="T19" s="151">
        <v>145</v>
      </c>
      <c r="U19" s="57"/>
      <c r="V19" s="54"/>
      <c r="W19" s="41">
        <v>3</v>
      </c>
    </row>
    <row r="20" spans="1:23" ht="14.25">
      <c r="A20" s="48" t="s">
        <v>52</v>
      </c>
      <c r="B20" s="49" t="s">
        <v>202</v>
      </c>
      <c r="C20" s="7" t="s">
        <v>203</v>
      </c>
      <c r="D20" s="49" t="s">
        <v>152</v>
      </c>
      <c r="E20" s="49" t="s">
        <v>153</v>
      </c>
      <c r="F20" s="60">
        <v>1028</v>
      </c>
      <c r="G20" s="60">
        <v>0</v>
      </c>
      <c r="H20" s="79">
        <v>1028</v>
      </c>
      <c r="I20" s="73">
        <v>171.33333333333334</v>
      </c>
      <c r="J20" s="76"/>
      <c r="K20" s="64" t="s">
        <v>299</v>
      </c>
      <c r="L20" s="41">
        <v>2001</v>
      </c>
      <c r="M20" s="140">
        <v>171.33333333333334</v>
      </c>
      <c r="N20" s="63">
        <v>6</v>
      </c>
      <c r="O20" s="153">
        <v>156</v>
      </c>
      <c r="P20" s="153">
        <v>177</v>
      </c>
      <c r="Q20" s="153">
        <v>184</v>
      </c>
      <c r="R20" s="153">
        <v>197</v>
      </c>
      <c r="S20" s="153">
        <v>157</v>
      </c>
      <c r="T20" s="153">
        <v>157</v>
      </c>
      <c r="U20" s="49"/>
      <c r="V20" s="41"/>
      <c r="W20" s="41">
        <v>6</v>
      </c>
    </row>
    <row r="21" spans="1:23" ht="14.25">
      <c r="A21" s="48" t="s">
        <v>53</v>
      </c>
      <c r="B21" s="49" t="s">
        <v>251</v>
      </c>
      <c r="C21" s="66" t="s">
        <v>252</v>
      </c>
      <c r="D21" s="50" t="s">
        <v>152</v>
      </c>
      <c r="E21" s="50" t="s">
        <v>153</v>
      </c>
      <c r="F21" s="51">
        <v>930</v>
      </c>
      <c r="G21" s="51">
        <v>96</v>
      </c>
      <c r="H21" s="52">
        <v>1026</v>
      </c>
      <c r="I21" s="53">
        <v>155</v>
      </c>
      <c r="J21" s="122"/>
      <c r="K21" s="55" t="s">
        <v>299</v>
      </c>
      <c r="L21" s="54">
        <v>2006</v>
      </c>
      <c r="M21" s="139">
        <v>171</v>
      </c>
      <c r="N21" s="56">
        <v>6</v>
      </c>
      <c r="O21" s="151">
        <v>146</v>
      </c>
      <c r="P21" s="152">
        <v>130</v>
      </c>
      <c r="Q21" s="151">
        <v>157</v>
      </c>
      <c r="R21" s="151">
        <v>208</v>
      </c>
      <c r="S21" s="151">
        <v>130</v>
      </c>
      <c r="T21" s="151">
        <v>159</v>
      </c>
      <c r="U21" s="57"/>
      <c r="V21" s="54"/>
      <c r="W21" s="41">
        <v>3</v>
      </c>
    </row>
    <row r="22" spans="1:23" ht="14.25">
      <c r="A22" s="48" t="s">
        <v>54</v>
      </c>
      <c r="B22" s="57" t="s">
        <v>309</v>
      </c>
      <c r="C22" s="66" t="s">
        <v>310</v>
      </c>
      <c r="D22" s="50" t="s">
        <v>244</v>
      </c>
      <c r="E22" s="50" t="s">
        <v>223</v>
      </c>
      <c r="F22" s="51">
        <v>962</v>
      </c>
      <c r="G22" s="51">
        <v>48</v>
      </c>
      <c r="H22" s="52">
        <v>1010</v>
      </c>
      <c r="I22" s="53">
        <v>160.33333333333334</v>
      </c>
      <c r="J22" s="122"/>
      <c r="K22" s="55" t="s">
        <v>299</v>
      </c>
      <c r="L22" s="54">
        <v>2003</v>
      </c>
      <c r="M22" s="139">
        <v>168.33333333333334</v>
      </c>
      <c r="N22" s="56">
        <v>6</v>
      </c>
      <c r="O22" s="151">
        <v>157</v>
      </c>
      <c r="P22" s="151">
        <v>156</v>
      </c>
      <c r="Q22" s="151">
        <v>127</v>
      </c>
      <c r="R22" s="151">
        <v>158</v>
      </c>
      <c r="S22" s="151">
        <v>189</v>
      </c>
      <c r="T22" s="151">
        <v>175</v>
      </c>
      <c r="U22" s="57"/>
      <c r="V22" s="54"/>
      <c r="W22" s="41">
        <v>3</v>
      </c>
    </row>
    <row r="23" spans="1:23" ht="14.25">
      <c r="A23" s="48" t="s">
        <v>55</v>
      </c>
      <c r="B23" s="49" t="s">
        <v>198</v>
      </c>
      <c r="C23" s="7" t="s">
        <v>199</v>
      </c>
      <c r="D23" s="49" t="s">
        <v>176</v>
      </c>
      <c r="E23" s="49" t="s">
        <v>163</v>
      </c>
      <c r="F23" s="60">
        <v>955</v>
      </c>
      <c r="G23" s="60">
        <v>48</v>
      </c>
      <c r="H23" s="79">
        <v>1003</v>
      </c>
      <c r="I23" s="73">
        <v>159.16666666666666</v>
      </c>
      <c r="J23" s="76"/>
      <c r="K23" s="64" t="s">
        <v>299</v>
      </c>
      <c r="L23" s="41">
        <v>2004</v>
      </c>
      <c r="M23" s="140">
        <v>167.16666666666666</v>
      </c>
      <c r="N23" s="63">
        <v>6</v>
      </c>
      <c r="O23" s="153">
        <v>196</v>
      </c>
      <c r="P23" s="153">
        <v>163</v>
      </c>
      <c r="Q23" s="153">
        <v>163</v>
      </c>
      <c r="R23" s="153">
        <v>132</v>
      </c>
      <c r="S23" s="153">
        <v>149</v>
      </c>
      <c r="T23" s="153">
        <v>152</v>
      </c>
      <c r="U23" s="49"/>
      <c r="V23" s="41"/>
      <c r="W23" s="41">
        <v>6</v>
      </c>
    </row>
    <row r="24" spans="1:23" ht="14.25">
      <c r="A24" s="48" t="s">
        <v>56</v>
      </c>
      <c r="B24" s="49" t="s">
        <v>297</v>
      </c>
      <c r="C24" s="7" t="s">
        <v>298</v>
      </c>
      <c r="D24" s="49" t="s">
        <v>161</v>
      </c>
      <c r="E24" s="49" t="s">
        <v>162</v>
      </c>
      <c r="F24" s="60">
        <v>993</v>
      </c>
      <c r="G24" s="60">
        <v>0</v>
      </c>
      <c r="H24" s="79">
        <v>993</v>
      </c>
      <c r="I24" s="73">
        <v>165.5</v>
      </c>
      <c r="J24" s="76"/>
      <c r="K24" s="64" t="s">
        <v>299</v>
      </c>
      <c r="L24" s="41">
        <v>1999</v>
      </c>
      <c r="M24" s="140">
        <v>165.5</v>
      </c>
      <c r="N24" s="63">
        <v>6</v>
      </c>
      <c r="O24" s="153">
        <v>144</v>
      </c>
      <c r="P24" s="153">
        <v>169</v>
      </c>
      <c r="Q24" s="153">
        <v>203</v>
      </c>
      <c r="R24" s="153">
        <v>127</v>
      </c>
      <c r="S24" s="153">
        <v>189</v>
      </c>
      <c r="T24" s="153">
        <v>161</v>
      </c>
      <c r="U24" s="49"/>
      <c r="V24" s="41"/>
      <c r="W24" s="41">
        <v>6</v>
      </c>
    </row>
    <row r="25" spans="1:23" ht="14.25">
      <c r="A25" s="48" t="s">
        <v>123</v>
      </c>
      <c r="B25" s="57" t="s">
        <v>134</v>
      </c>
      <c r="C25" s="66" t="s">
        <v>113</v>
      </c>
      <c r="D25" s="50" t="s">
        <v>121</v>
      </c>
      <c r="E25" s="50" t="s">
        <v>122</v>
      </c>
      <c r="F25" s="51">
        <v>883</v>
      </c>
      <c r="G25" s="51">
        <v>96</v>
      </c>
      <c r="H25" s="52">
        <v>979</v>
      </c>
      <c r="I25" s="53">
        <v>147.16666666666666</v>
      </c>
      <c r="J25" s="122"/>
      <c r="K25" s="55" t="s">
        <v>299</v>
      </c>
      <c r="L25" s="54">
        <v>2006</v>
      </c>
      <c r="M25" s="139">
        <v>163.16666666666666</v>
      </c>
      <c r="N25" s="56">
        <v>6</v>
      </c>
      <c r="O25" s="151">
        <v>151</v>
      </c>
      <c r="P25" s="151">
        <v>145</v>
      </c>
      <c r="Q25" s="151">
        <v>135</v>
      </c>
      <c r="R25" s="151">
        <v>108</v>
      </c>
      <c r="S25" s="151">
        <v>179</v>
      </c>
      <c r="T25" s="151">
        <v>165</v>
      </c>
      <c r="U25" s="57"/>
      <c r="V25" s="54"/>
      <c r="W25" s="41">
        <v>3</v>
      </c>
    </row>
    <row r="26" spans="1:23" ht="14.25">
      <c r="A26" s="48" t="s">
        <v>125</v>
      </c>
      <c r="B26" s="49" t="s">
        <v>334</v>
      </c>
      <c r="C26" s="7" t="s">
        <v>335</v>
      </c>
      <c r="D26" s="49" t="s">
        <v>176</v>
      </c>
      <c r="E26" s="49" t="s">
        <v>163</v>
      </c>
      <c r="F26" s="60">
        <v>863</v>
      </c>
      <c r="G26" s="60">
        <v>96</v>
      </c>
      <c r="H26" s="79">
        <v>959</v>
      </c>
      <c r="I26" s="73">
        <v>143.83333333333334</v>
      </c>
      <c r="J26" s="76"/>
      <c r="K26" s="64" t="s">
        <v>299</v>
      </c>
      <c r="L26" s="41">
        <v>2005</v>
      </c>
      <c r="M26" s="140">
        <v>159.83333333333334</v>
      </c>
      <c r="N26" s="63">
        <v>6</v>
      </c>
      <c r="O26" s="153">
        <v>125</v>
      </c>
      <c r="P26" s="153">
        <v>123</v>
      </c>
      <c r="Q26" s="153">
        <v>137</v>
      </c>
      <c r="R26" s="153">
        <v>167</v>
      </c>
      <c r="S26" s="153">
        <v>143</v>
      </c>
      <c r="T26" s="153">
        <v>168</v>
      </c>
      <c r="U26" s="49"/>
      <c r="V26" s="41"/>
      <c r="W26" s="41">
        <v>6</v>
      </c>
    </row>
    <row r="27" spans="1:23" ht="14.25">
      <c r="A27" s="48" t="s">
        <v>127</v>
      </c>
      <c r="B27" s="49" t="s">
        <v>165</v>
      </c>
      <c r="C27" s="7" t="s">
        <v>147</v>
      </c>
      <c r="D27" s="49" t="s">
        <v>148</v>
      </c>
      <c r="E27" s="49" t="s">
        <v>149</v>
      </c>
      <c r="F27" s="60">
        <v>944</v>
      </c>
      <c r="G27" s="60">
        <v>0</v>
      </c>
      <c r="H27" s="79">
        <v>944</v>
      </c>
      <c r="I27" s="73">
        <v>157.33333333333334</v>
      </c>
      <c r="J27" s="76"/>
      <c r="K27" s="64" t="s">
        <v>299</v>
      </c>
      <c r="L27" s="41">
        <v>2000</v>
      </c>
      <c r="M27" s="140">
        <v>157.33333333333334</v>
      </c>
      <c r="N27" s="63">
        <v>6</v>
      </c>
      <c r="O27" s="153">
        <v>144</v>
      </c>
      <c r="P27" s="153">
        <v>152</v>
      </c>
      <c r="Q27" s="153">
        <v>153</v>
      </c>
      <c r="R27" s="153">
        <v>142</v>
      </c>
      <c r="S27" s="153">
        <v>181</v>
      </c>
      <c r="T27" s="153">
        <v>172</v>
      </c>
      <c r="U27" s="49"/>
      <c r="V27" s="41"/>
      <c r="W27" s="41">
        <v>6</v>
      </c>
    </row>
    <row r="28" spans="1:23" ht="14.25">
      <c r="A28" s="48" t="s">
        <v>129</v>
      </c>
      <c r="B28" s="49" t="s">
        <v>305</v>
      </c>
      <c r="C28" s="7" t="s">
        <v>306</v>
      </c>
      <c r="D28" s="49" t="s">
        <v>161</v>
      </c>
      <c r="E28" s="49" t="s">
        <v>162</v>
      </c>
      <c r="F28" s="60">
        <v>938</v>
      </c>
      <c r="G28" s="60">
        <v>0</v>
      </c>
      <c r="H28" s="79">
        <v>938</v>
      </c>
      <c r="I28" s="73">
        <v>156.33333333333334</v>
      </c>
      <c r="J28" s="76"/>
      <c r="K28" s="64" t="s">
        <v>299</v>
      </c>
      <c r="L28" s="41">
        <v>2000</v>
      </c>
      <c r="M28" s="140">
        <v>156.33333333333334</v>
      </c>
      <c r="N28" s="63">
        <v>6</v>
      </c>
      <c r="O28" s="153">
        <v>157</v>
      </c>
      <c r="P28" s="153">
        <v>167</v>
      </c>
      <c r="Q28" s="153">
        <v>146</v>
      </c>
      <c r="R28" s="153">
        <v>155</v>
      </c>
      <c r="S28" s="153">
        <v>160</v>
      </c>
      <c r="T28" s="153">
        <v>153</v>
      </c>
      <c r="U28" s="49"/>
      <c r="V28" s="41"/>
      <c r="W28" s="41">
        <v>6</v>
      </c>
    </row>
    <row r="29" spans="1:23" ht="14.25">
      <c r="A29" s="48" t="s">
        <v>130</v>
      </c>
      <c r="B29" s="57" t="s">
        <v>214</v>
      </c>
      <c r="C29" s="66" t="s">
        <v>215</v>
      </c>
      <c r="D29" s="50" t="s">
        <v>244</v>
      </c>
      <c r="E29" s="50" t="s">
        <v>223</v>
      </c>
      <c r="F29" s="51">
        <v>934</v>
      </c>
      <c r="G29" s="51">
        <v>0</v>
      </c>
      <c r="H29" s="52">
        <v>934</v>
      </c>
      <c r="I29" s="53">
        <v>155.66666666666666</v>
      </c>
      <c r="J29" s="122"/>
      <c r="K29" s="57" t="s">
        <v>299</v>
      </c>
      <c r="L29" s="54">
        <v>2004</v>
      </c>
      <c r="M29" s="139">
        <v>155.66666666666666</v>
      </c>
      <c r="N29" s="56">
        <v>6</v>
      </c>
      <c r="O29" s="151">
        <v>158</v>
      </c>
      <c r="P29" s="151">
        <v>160</v>
      </c>
      <c r="Q29" s="151">
        <v>150</v>
      </c>
      <c r="R29" s="151">
        <v>126</v>
      </c>
      <c r="S29" s="151">
        <v>146</v>
      </c>
      <c r="T29" s="151">
        <v>194</v>
      </c>
      <c r="U29" s="49"/>
      <c r="V29" s="41">
        <v>1</v>
      </c>
      <c r="W29" s="41">
        <v>3</v>
      </c>
    </row>
    <row r="30" spans="1:23" ht="14.25">
      <c r="A30" s="48" t="s">
        <v>131</v>
      </c>
      <c r="B30" s="49" t="s">
        <v>416</v>
      </c>
      <c r="C30" s="7" t="s">
        <v>417</v>
      </c>
      <c r="D30" s="49" t="s">
        <v>132</v>
      </c>
      <c r="E30" s="49" t="s">
        <v>91</v>
      </c>
      <c r="F30" s="60">
        <v>740</v>
      </c>
      <c r="G30" s="60">
        <v>96</v>
      </c>
      <c r="H30" s="79">
        <v>836</v>
      </c>
      <c r="I30" s="73">
        <v>123.33333333333333</v>
      </c>
      <c r="J30" s="76"/>
      <c r="K30" s="64" t="s">
        <v>299</v>
      </c>
      <c r="L30" s="41">
        <v>2007</v>
      </c>
      <c r="M30" s="140">
        <v>139.33333333333334</v>
      </c>
      <c r="N30" s="63">
        <v>6</v>
      </c>
      <c r="O30" s="153">
        <v>119</v>
      </c>
      <c r="P30" s="153">
        <v>128</v>
      </c>
      <c r="Q30" s="153">
        <v>104</v>
      </c>
      <c r="R30" s="153">
        <v>128</v>
      </c>
      <c r="S30" s="153">
        <v>150</v>
      </c>
      <c r="T30" s="153">
        <v>111</v>
      </c>
      <c r="U30" s="49"/>
      <c r="V30" s="41"/>
      <c r="W30" s="41">
        <v>4</v>
      </c>
    </row>
    <row r="31" spans="1:23" ht="14.25">
      <c r="A31" s="48" t="s">
        <v>133</v>
      </c>
      <c r="B31" s="49" t="s">
        <v>418</v>
      </c>
      <c r="C31" s="7" t="s">
        <v>419</v>
      </c>
      <c r="D31" s="49" t="s">
        <v>119</v>
      </c>
      <c r="E31" s="49" t="s">
        <v>117</v>
      </c>
      <c r="F31" s="60">
        <v>739</v>
      </c>
      <c r="G31" s="60">
        <v>96</v>
      </c>
      <c r="H31" s="79">
        <v>835</v>
      </c>
      <c r="I31" s="73">
        <v>123.16666666666667</v>
      </c>
      <c r="J31" s="76"/>
      <c r="K31" s="64" t="s">
        <v>299</v>
      </c>
      <c r="L31" s="41">
        <v>2004</v>
      </c>
      <c r="M31" s="140">
        <v>139.16666666666666</v>
      </c>
      <c r="N31" s="63">
        <v>6</v>
      </c>
      <c r="O31" s="153">
        <v>106</v>
      </c>
      <c r="P31" s="153">
        <v>138</v>
      </c>
      <c r="Q31" s="153">
        <v>145</v>
      </c>
      <c r="R31" s="153">
        <v>105</v>
      </c>
      <c r="S31" s="153">
        <v>128</v>
      </c>
      <c r="T31" s="153">
        <v>117</v>
      </c>
      <c r="U31" s="49"/>
      <c r="V31" s="41"/>
      <c r="W31" s="54">
        <v>4</v>
      </c>
    </row>
    <row r="32" spans="1:23" ht="14.25">
      <c r="A32" s="48"/>
      <c r="B32" s="49"/>
      <c r="C32" s="7"/>
      <c r="D32" s="49"/>
      <c r="E32" s="49"/>
      <c r="F32" s="60"/>
      <c r="G32" s="60"/>
      <c r="H32" s="79"/>
      <c r="I32" s="73"/>
      <c r="J32" s="76"/>
      <c r="K32" s="64"/>
      <c r="L32" s="41"/>
      <c r="M32" s="140"/>
      <c r="N32" s="63"/>
      <c r="O32" s="153"/>
      <c r="P32" s="153"/>
      <c r="Q32" s="153"/>
      <c r="R32" s="153"/>
      <c r="S32" s="153"/>
      <c r="T32" s="153"/>
      <c r="U32" s="49"/>
      <c r="V32" s="41"/>
      <c r="W32" s="41"/>
    </row>
    <row r="33" spans="1:23" ht="14.25">
      <c r="A33" s="48"/>
      <c r="B33" s="49"/>
      <c r="C33" s="7"/>
      <c r="D33" s="49"/>
      <c r="E33" s="49"/>
      <c r="F33" s="60"/>
      <c r="G33" s="60"/>
      <c r="H33" s="79"/>
      <c r="I33" s="73"/>
      <c r="J33" s="76"/>
      <c r="K33" s="64"/>
      <c r="L33" s="41"/>
      <c r="M33" s="140"/>
      <c r="N33" s="63"/>
      <c r="O33" s="153"/>
      <c r="P33" s="153"/>
      <c r="Q33" s="153"/>
      <c r="R33" s="153"/>
      <c r="S33" s="153"/>
      <c r="T33" s="153"/>
      <c r="U33" s="49"/>
      <c r="V33" s="41"/>
      <c r="W33" s="41"/>
    </row>
    <row r="34" spans="1:23" ht="14.25">
      <c r="A34" s="48"/>
      <c r="B34" s="49"/>
      <c r="C34" s="7"/>
      <c r="D34" s="49"/>
      <c r="E34" s="49"/>
      <c r="F34" s="60"/>
      <c r="G34" s="60"/>
      <c r="H34" s="79"/>
      <c r="I34" s="73"/>
      <c r="J34" s="76"/>
      <c r="K34" s="64"/>
      <c r="L34" s="41"/>
      <c r="M34" s="140"/>
      <c r="N34" s="63"/>
      <c r="O34" s="153"/>
      <c r="P34" s="153"/>
      <c r="Q34" s="153"/>
      <c r="R34" s="153"/>
      <c r="S34" s="153"/>
      <c r="T34" s="153"/>
      <c r="U34" s="49"/>
      <c r="V34" s="41"/>
      <c r="W34" s="41"/>
    </row>
    <row r="35" spans="1:23" ht="14.25">
      <c r="A35" s="48"/>
      <c r="B35" s="49"/>
      <c r="C35" s="66"/>
      <c r="D35" s="50"/>
      <c r="E35" s="50"/>
      <c r="F35" s="51"/>
      <c r="G35" s="51"/>
      <c r="H35" s="52"/>
      <c r="I35" s="53"/>
      <c r="J35" s="122"/>
      <c r="K35" s="55"/>
      <c r="L35" s="54"/>
      <c r="M35" s="139"/>
      <c r="N35" s="56"/>
      <c r="O35" s="151"/>
      <c r="P35" s="151"/>
      <c r="Q35" s="151"/>
      <c r="R35" s="151"/>
      <c r="S35" s="151"/>
      <c r="T35" s="151"/>
      <c r="U35" s="57"/>
      <c r="V35" s="54"/>
      <c r="W35" s="54"/>
    </row>
    <row r="36" spans="1:23" ht="14.25">
      <c r="A36" s="48"/>
      <c r="B36" s="49"/>
      <c r="C36" s="66"/>
      <c r="D36" s="50"/>
      <c r="E36" s="50"/>
      <c r="F36" s="51"/>
      <c r="G36" s="51"/>
      <c r="H36" s="52"/>
      <c r="I36" s="53"/>
      <c r="J36" s="122"/>
      <c r="K36" s="55"/>
      <c r="L36" s="54"/>
      <c r="M36" s="139"/>
      <c r="N36" s="56"/>
      <c r="O36" s="151"/>
      <c r="P36" s="151"/>
      <c r="Q36" s="151"/>
      <c r="R36" s="151"/>
      <c r="S36" s="151"/>
      <c r="T36" s="151"/>
      <c r="U36" s="57"/>
      <c r="V36" s="54"/>
      <c r="W36" s="54"/>
    </row>
    <row r="37" spans="1:23" ht="14.25">
      <c r="A37" s="48"/>
      <c r="B37" s="49"/>
      <c r="C37" s="7"/>
      <c r="D37" s="49"/>
      <c r="E37" s="49"/>
      <c r="F37" s="60"/>
      <c r="G37" s="60"/>
      <c r="H37" s="79"/>
      <c r="I37" s="73"/>
      <c r="J37" s="76"/>
      <c r="K37" s="64"/>
      <c r="L37" s="41"/>
      <c r="M37" s="140"/>
      <c r="N37" s="63"/>
      <c r="O37" s="153"/>
      <c r="P37" s="153"/>
      <c r="Q37" s="153"/>
      <c r="R37" s="153"/>
      <c r="S37" s="153"/>
      <c r="T37" s="153"/>
      <c r="U37" s="49"/>
      <c r="V37" s="41"/>
      <c r="W37" s="41"/>
    </row>
    <row r="38" spans="1:23" ht="14.25">
      <c r="A38" s="48"/>
      <c r="B38" s="49"/>
      <c r="C38" s="7"/>
      <c r="D38" s="49"/>
      <c r="E38" s="49"/>
      <c r="F38" s="60"/>
      <c r="G38" s="60"/>
      <c r="H38" s="79"/>
      <c r="I38" s="73"/>
      <c r="J38" s="76"/>
      <c r="K38" s="64"/>
      <c r="L38" s="41"/>
      <c r="M38" s="140"/>
      <c r="N38" s="63"/>
      <c r="O38" s="153"/>
      <c r="P38" s="153"/>
      <c r="Q38" s="153"/>
      <c r="R38" s="153"/>
      <c r="S38" s="153"/>
      <c r="T38" s="153"/>
      <c r="U38" s="49"/>
      <c r="V38" s="41"/>
      <c r="W38" s="41"/>
    </row>
    <row r="39" spans="1:23" ht="14.25">
      <c r="A39" s="48"/>
      <c r="B39" s="49"/>
      <c r="C39" s="67"/>
      <c r="D39" s="59"/>
      <c r="E39" s="59"/>
      <c r="F39" s="51"/>
      <c r="G39" s="51"/>
      <c r="H39" s="52"/>
      <c r="I39" s="53"/>
      <c r="J39" s="76"/>
      <c r="K39" s="49"/>
      <c r="L39" s="41"/>
      <c r="M39" s="140"/>
      <c r="N39" s="63"/>
      <c r="O39" s="148"/>
      <c r="P39" s="153"/>
      <c r="Q39" s="153"/>
      <c r="R39" s="153"/>
      <c r="S39" s="153"/>
      <c r="T39" s="153"/>
      <c r="U39" s="49"/>
      <c r="V39" s="41"/>
      <c r="W39" s="41"/>
    </row>
    <row r="40" spans="1:23" ht="14.25">
      <c r="A40" s="48"/>
      <c r="B40" s="49"/>
      <c r="C40" s="7"/>
      <c r="D40" s="49"/>
      <c r="E40" s="49"/>
      <c r="F40" s="60"/>
      <c r="G40" s="60"/>
      <c r="H40" s="79"/>
      <c r="I40" s="73"/>
      <c r="J40" s="76"/>
      <c r="K40" s="64"/>
      <c r="L40" s="41"/>
      <c r="M40" s="140"/>
      <c r="N40" s="63"/>
      <c r="O40" s="153"/>
      <c r="P40" s="153"/>
      <c r="Q40" s="153"/>
      <c r="R40" s="153"/>
      <c r="S40" s="153"/>
      <c r="T40" s="153"/>
      <c r="U40" s="49"/>
      <c r="V40" s="41"/>
      <c r="W40" s="41"/>
    </row>
    <row r="41" spans="1:23" ht="14.25">
      <c r="A41" s="48"/>
      <c r="B41" s="57"/>
      <c r="C41" s="66"/>
      <c r="D41" s="50"/>
      <c r="E41" s="50"/>
      <c r="F41" s="51"/>
      <c r="G41" s="51"/>
      <c r="H41" s="52"/>
      <c r="I41" s="53"/>
      <c r="J41" s="122"/>
      <c r="K41" s="57"/>
      <c r="L41" s="54"/>
      <c r="M41" s="139"/>
      <c r="N41" s="56"/>
      <c r="O41" s="151"/>
      <c r="P41" s="151"/>
      <c r="Q41" s="151"/>
      <c r="R41" s="151"/>
      <c r="S41" s="151"/>
      <c r="T41" s="154"/>
      <c r="U41" s="57"/>
      <c r="V41" s="54"/>
      <c r="W41" s="54"/>
    </row>
    <row r="42" spans="1:23" ht="14.25">
      <c r="A42" s="48"/>
      <c r="B42" s="57"/>
      <c r="C42" s="66"/>
      <c r="D42" s="50"/>
      <c r="E42" s="50"/>
      <c r="F42" s="51"/>
      <c r="G42" s="51"/>
      <c r="H42" s="52"/>
      <c r="I42" s="53"/>
      <c r="J42" s="122"/>
      <c r="K42" s="55"/>
      <c r="L42" s="54"/>
      <c r="M42" s="139"/>
      <c r="N42" s="58"/>
      <c r="O42" s="151"/>
      <c r="P42" s="151"/>
      <c r="Q42" s="151"/>
      <c r="R42" s="151"/>
      <c r="S42" s="151"/>
      <c r="T42" s="151"/>
      <c r="U42" s="57"/>
      <c r="V42" s="54"/>
      <c r="W42" s="41"/>
    </row>
    <row r="43" spans="1:23" ht="14.25">
      <c r="A43" s="48"/>
      <c r="B43" s="49"/>
      <c r="C43" s="66"/>
      <c r="D43" s="50"/>
      <c r="E43" s="50"/>
      <c r="F43" s="51"/>
      <c r="G43" s="51"/>
      <c r="H43" s="52"/>
      <c r="I43" s="53"/>
      <c r="J43" s="122"/>
      <c r="K43" s="55"/>
      <c r="L43" s="54"/>
      <c r="M43" s="139"/>
      <c r="N43" s="56"/>
      <c r="O43" s="151"/>
      <c r="P43" s="151"/>
      <c r="Q43" s="151"/>
      <c r="R43" s="151"/>
      <c r="S43" s="151"/>
      <c r="T43" s="151"/>
      <c r="U43" s="57"/>
      <c r="V43" s="54"/>
      <c r="W43" s="54"/>
    </row>
    <row r="44" spans="1:23" ht="14.25">
      <c r="A44" s="48"/>
      <c r="B44" s="49"/>
      <c r="C44" s="66"/>
      <c r="D44" s="50"/>
      <c r="E44" s="50"/>
      <c r="F44" s="51"/>
      <c r="G44" s="51"/>
      <c r="H44" s="52"/>
      <c r="I44" s="53"/>
      <c r="J44" s="122"/>
      <c r="K44" s="55"/>
      <c r="L44" s="54"/>
      <c r="M44" s="139"/>
      <c r="N44" s="58"/>
      <c r="O44" s="151"/>
      <c r="P44" s="151"/>
      <c r="Q44" s="151"/>
      <c r="R44" s="151"/>
      <c r="S44" s="151"/>
      <c r="T44" s="151"/>
      <c r="U44" s="49"/>
      <c r="V44" s="41"/>
      <c r="W44" s="41"/>
    </row>
    <row r="45" spans="1:23" ht="14.25">
      <c r="A45" s="48"/>
      <c r="B45" s="49"/>
      <c r="C45" s="66"/>
      <c r="D45" s="50"/>
      <c r="E45" s="50"/>
      <c r="F45" s="51"/>
      <c r="G45" s="51"/>
      <c r="H45" s="52"/>
      <c r="I45" s="53"/>
      <c r="J45" s="122"/>
      <c r="K45" s="55"/>
      <c r="L45" s="54"/>
      <c r="M45" s="139"/>
      <c r="N45" s="56"/>
      <c r="O45" s="148"/>
      <c r="P45" s="151"/>
      <c r="Q45" s="151"/>
      <c r="R45" s="151"/>
      <c r="S45" s="151"/>
      <c r="T45" s="151"/>
      <c r="U45" s="57"/>
      <c r="V45" s="54"/>
      <c r="W45" s="54"/>
    </row>
    <row r="46" spans="1:23" ht="14.25">
      <c r="A46" s="48"/>
      <c r="B46" s="49"/>
      <c r="C46" s="66"/>
      <c r="D46" s="50"/>
      <c r="E46" s="50"/>
      <c r="F46" s="51"/>
      <c r="G46" s="51"/>
      <c r="H46" s="52"/>
      <c r="I46" s="53"/>
      <c r="J46" s="122"/>
      <c r="K46" s="55"/>
      <c r="L46" s="54"/>
      <c r="M46" s="139"/>
      <c r="N46" s="56"/>
      <c r="O46" s="151"/>
      <c r="P46" s="151"/>
      <c r="Q46" s="151"/>
      <c r="R46" s="151"/>
      <c r="S46" s="151"/>
      <c r="T46" s="151"/>
      <c r="U46" s="57"/>
      <c r="V46" s="54"/>
      <c r="W46" s="41"/>
    </row>
    <row r="47" spans="1:23" ht="14.25">
      <c r="A47" s="48"/>
      <c r="B47" s="49"/>
      <c r="C47" s="7"/>
      <c r="D47" s="49"/>
      <c r="E47" s="49"/>
      <c r="F47" s="60"/>
      <c r="G47" s="60"/>
      <c r="H47" s="79"/>
      <c r="I47" s="73"/>
      <c r="J47" s="76"/>
      <c r="K47" s="64"/>
      <c r="L47" s="41"/>
      <c r="M47" s="140"/>
      <c r="N47" s="63"/>
      <c r="O47" s="153"/>
      <c r="P47" s="153"/>
      <c r="Q47" s="153"/>
      <c r="R47" s="153"/>
      <c r="S47" s="153"/>
      <c r="T47" s="153"/>
      <c r="U47" s="49"/>
      <c r="V47" s="41"/>
      <c r="W47" s="41"/>
    </row>
    <row r="48" spans="1:23" ht="14.25">
      <c r="A48" s="48"/>
      <c r="B48" s="57"/>
      <c r="C48" s="66"/>
      <c r="D48" s="50"/>
      <c r="E48" s="50"/>
      <c r="F48" s="51"/>
      <c r="G48" s="51"/>
      <c r="H48" s="52"/>
      <c r="I48" s="53"/>
      <c r="J48" s="122"/>
      <c r="K48" s="55"/>
      <c r="L48" s="54"/>
      <c r="M48" s="139"/>
      <c r="N48" s="56"/>
      <c r="O48" s="151"/>
      <c r="P48" s="151"/>
      <c r="Q48" s="151"/>
      <c r="R48" s="151"/>
      <c r="S48" s="151"/>
      <c r="T48" s="151"/>
      <c r="U48" s="57"/>
      <c r="V48" s="54"/>
      <c r="W48" s="54"/>
    </row>
    <row r="49" spans="1:23" ht="14.25">
      <c r="A49" s="48"/>
      <c r="B49" s="49"/>
      <c r="C49" s="66"/>
      <c r="D49" s="50"/>
      <c r="E49" s="50"/>
      <c r="F49" s="51"/>
      <c r="G49" s="51"/>
      <c r="H49" s="52"/>
      <c r="I49" s="53"/>
      <c r="J49" s="122"/>
      <c r="K49" s="55"/>
      <c r="L49" s="54"/>
      <c r="M49" s="139"/>
      <c r="N49" s="56"/>
      <c r="O49" s="151"/>
      <c r="P49" s="151"/>
      <c r="Q49" s="151"/>
      <c r="R49" s="151"/>
      <c r="S49" s="151"/>
      <c r="T49" s="151"/>
      <c r="U49" s="57"/>
      <c r="V49" s="54"/>
      <c r="W49" s="41"/>
    </row>
    <row r="50" spans="1:23" ht="14.25">
      <c r="A50" s="48"/>
      <c r="B50" s="49"/>
      <c r="C50" s="67"/>
      <c r="D50" s="59"/>
      <c r="E50" s="59"/>
      <c r="F50" s="51"/>
      <c r="G50" s="51"/>
      <c r="H50" s="52"/>
      <c r="I50" s="53"/>
      <c r="J50" s="76"/>
      <c r="K50" s="49"/>
      <c r="L50" s="41"/>
      <c r="M50" s="140"/>
      <c r="N50" s="63"/>
      <c r="O50" s="153"/>
      <c r="P50" s="153"/>
      <c r="Q50" s="153"/>
      <c r="R50" s="153"/>
      <c r="S50" s="153"/>
      <c r="T50" s="151"/>
      <c r="U50" s="57"/>
      <c r="V50" s="54"/>
      <c r="W50" s="41"/>
    </row>
    <row r="51" spans="1:23" ht="14.25">
      <c r="A51" s="48"/>
      <c r="B51" s="49"/>
      <c r="C51" s="7"/>
      <c r="D51" s="49"/>
      <c r="E51" s="49"/>
      <c r="F51" s="60"/>
      <c r="G51" s="60"/>
      <c r="H51" s="79"/>
      <c r="I51" s="73"/>
      <c r="J51" s="76"/>
      <c r="K51" s="64"/>
      <c r="L51" s="41"/>
      <c r="M51" s="140"/>
      <c r="N51" s="63"/>
      <c r="O51" s="153"/>
      <c r="P51" s="153"/>
      <c r="Q51" s="153"/>
      <c r="R51" s="153"/>
      <c r="S51" s="153"/>
      <c r="T51" s="153"/>
      <c r="U51" s="49"/>
      <c r="V51" s="41"/>
      <c r="W51" s="41"/>
    </row>
    <row r="52" spans="1:23" ht="14.25">
      <c r="A52" s="48"/>
      <c r="B52" s="49"/>
      <c r="C52" s="66"/>
      <c r="D52" s="50"/>
      <c r="E52" s="50"/>
      <c r="F52" s="51"/>
      <c r="G52" s="51"/>
      <c r="H52" s="52"/>
      <c r="I52" s="53"/>
      <c r="J52" s="122"/>
      <c r="K52" s="55"/>
      <c r="L52" s="54"/>
      <c r="M52" s="139"/>
      <c r="N52" s="56"/>
      <c r="O52" s="151"/>
      <c r="P52" s="151"/>
      <c r="Q52" s="151"/>
      <c r="R52" s="151"/>
      <c r="S52" s="151"/>
      <c r="T52" s="151"/>
      <c r="U52" s="57"/>
      <c r="V52" s="54"/>
      <c r="W52" s="41"/>
    </row>
    <row r="53" spans="1:23" ht="14.25">
      <c r="A53" s="48"/>
      <c r="B53" s="49"/>
      <c r="C53" s="7"/>
      <c r="D53" s="49"/>
      <c r="E53" s="49"/>
      <c r="F53" s="60"/>
      <c r="G53" s="60"/>
      <c r="H53" s="79"/>
      <c r="I53" s="73"/>
      <c r="J53" s="76"/>
      <c r="K53" s="64"/>
      <c r="L53" s="41"/>
      <c r="M53" s="140"/>
      <c r="N53" s="63"/>
      <c r="O53" s="153"/>
      <c r="P53" s="153"/>
      <c r="Q53" s="153"/>
      <c r="R53" s="153"/>
      <c r="S53" s="153"/>
      <c r="T53" s="153"/>
      <c r="U53" s="49"/>
      <c r="V53" s="41"/>
      <c r="W53" s="41"/>
    </row>
    <row r="54" spans="1:23" ht="14.25">
      <c r="A54" s="48"/>
      <c r="B54" s="49"/>
      <c r="C54" s="7"/>
      <c r="D54" s="49"/>
      <c r="E54" s="49"/>
      <c r="F54" s="60"/>
      <c r="G54" s="60"/>
      <c r="H54" s="79"/>
      <c r="I54" s="73"/>
      <c r="J54" s="76"/>
      <c r="K54" s="64"/>
      <c r="L54" s="41"/>
      <c r="M54" s="140"/>
      <c r="N54" s="63"/>
      <c r="O54" s="153"/>
      <c r="P54" s="153"/>
      <c r="Q54" s="153"/>
      <c r="R54" s="153"/>
      <c r="S54" s="153"/>
      <c r="T54" s="153"/>
      <c r="U54" s="49"/>
      <c r="V54" s="41"/>
      <c r="W54" s="41"/>
    </row>
    <row r="55" spans="1:23" ht="14.25">
      <c r="A55" s="48"/>
      <c r="B55" s="49"/>
      <c r="C55" s="67"/>
      <c r="D55" s="59"/>
      <c r="E55" s="59"/>
      <c r="F55" s="51"/>
      <c r="G55" s="51"/>
      <c r="H55" s="52"/>
      <c r="I55" s="53"/>
      <c r="J55" s="76"/>
      <c r="K55" s="49"/>
      <c r="L55" s="41"/>
      <c r="M55" s="140"/>
      <c r="N55" s="63"/>
      <c r="O55" s="153"/>
      <c r="P55" s="153"/>
      <c r="Q55" s="153"/>
      <c r="R55" s="153"/>
      <c r="S55" s="153"/>
      <c r="T55" s="153"/>
      <c r="U55" s="57"/>
      <c r="V55" s="54"/>
      <c r="W55" s="41"/>
    </row>
    <row r="56" spans="1:23" ht="14.25">
      <c r="A56" s="48"/>
      <c r="B56" s="49"/>
      <c r="C56" s="7"/>
      <c r="D56" s="49"/>
      <c r="E56" s="49"/>
      <c r="F56" s="60"/>
      <c r="G56" s="60"/>
      <c r="H56" s="79"/>
      <c r="I56" s="73"/>
      <c r="J56" s="76"/>
      <c r="K56" s="64"/>
      <c r="L56" s="41"/>
      <c r="M56" s="140"/>
      <c r="N56" s="63"/>
      <c r="O56" s="153"/>
      <c r="P56" s="153"/>
      <c r="Q56" s="153"/>
      <c r="R56" s="153"/>
      <c r="S56" s="153"/>
      <c r="T56" s="153"/>
      <c r="U56" s="49"/>
      <c r="V56" s="41"/>
      <c r="W56" s="41"/>
    </row>
    <row r="57" spans="1:23" ht="14.25">
      <c r="A57" s="48"/>
      <c r="B57" s="49"/>
      <c r="C57" s="7"/>
      <c r="D57" s="49"/>
      <c r="E57" s="49"/>
      <c r="F57" s="60"/>
      <c r="G57" s="60"/>
      <c r="H57" s="79"/>
      <c r="I57" s="73"/>
      <c r="J57" s="76"/>
      <c r="K57" s="64"/>
      <c r="L57" s="41"/>
      <c r="M57" s="140"/>
      <c r="N57" s="63"/>
      <c r="O57" s="153"/>
      <c r="P57" s="153"/>
      <c r="Q57" s="153"/>
      <c r="R57" s="153"/>
      <c r="S57" s="153"/>
      <c r="T57" s="153"/>
      <c r="U57" s="49"/>
      <c r="V57" s="41"/>
      <c r="W57" s="41"/>
    </row>
    <row r="58" spans="1:23" ht="14.25">
      <c r="A58" s="48"/>
      <c r="B58" s="49"/>
      <c r="C58" s="66"/>
      <c r="D58" s="50"/>
      <c r="E58" s="50"/>
      <c r="F58" s="51"/>
      <c r="G58" s="51"/>
      <c r="H58" s="52"/>
      <c r="I58" s="53"/>
      <c r="J58" s="122"/>
      <c r="K58" s="55"/>
      <c r="L58" s="54"/>
      <c r="M58" s="139"/>
      <c r="N58" s="56"/>
      <c r="O58" s="151"/>
      <c r="P58" s="151"/>
      <c r="Q58" s="151"/>
      <c r="R58" s="151"/>
      <c r="S58" s="151"/>
      <c r="T58" s="151"/>
      <c r="U58" s="57"/>
      <c r="V58" s="54"/>
      <c r="W58" s="54"/>
    </row>
    <row r="59" spans="1:23" ht="14.25">
      <c r="A59" s="48"/>
      <c r="B59" s="57"/>
      <c r="C59" s="66"/>
      <c r="D59" s="50"/>
      <c r="E59" s="50"/>
      <c r="F59" s="51"/>
      <c r="G59" s="51"/>
      <c r="H59" s="52"/>
      <c r="I59" s="53"/>
      <c r="J59" s="122"/>
      <c r="K59" s="55"/>
      <c r="L59" s="54"/>
      <c r="M59" s="139"/>
      <c r="N59" s="56"/>
      <c r="O59" s="148"/>
      <c r="P59" s="151"/>
      <c r="Q59" s="151"/>
      <c r="R59" s="151"/>
      <c r="S59" s="151"/>
      <c r="T59" s="151"/>
      <c r="U59" s="57"/>
      <c r="V59" s="54"/>
      <c r="W59" s="54"/>
    </row>
    <row r="60" spans="1:23" ht="14.25">
      <c r="A60" s="48"/>
      <c r="B60" s="57"/>
      <c r="C60" s="66"/>
      <c r="D60" s="50"/>
      <c r="E60" s="50"/>
      <c r="F60" s="51"/>
      <c r="G60" s="51"/>
      <c r="H60" s="52"/>
      <c r="I60" s="53"/>
      <c r="J60" s="122"/>
      <c r="K60" s="55"/>
      <c r="L60" s="54"/>
      <c r="M60" s="139"/>
      <c r="N60" s="56"/>
      <c r="O60" s="151"/>
      <c r="P60" s="151"/>
      <c r="Q60" s="151"/>
      <c r="R60" s="151"/>
      <c r="S60" s="151"/>
      <c r="T60" s="151"/>
      <c r="U60" s="57"/>
      <c r="V60" s="54"/>
      <c r="W60" s="41"/>
    </row>
    <row r="61" spans="1:23" ht="14.25">
      <c r="A61" s="48"/>
      <c r="B61" s="49"/>
      <c r="C61" s="7"/>
      <c r="D61" s="49"/>
      <c r="E61" s="49"/>
      <c r="F61" s="51"/>
      <c r="G61" s="51"/>
      <c r="H61" s="52"/>
      <c r="I61" s="53"/>
      <c r="J61" s="76"/>
      <c r="K61" s="49"/>
      <c r="L61" s="41"/>
      <c r="M61" s="140"/>
      <c r="N61" s="63"/>
      <c r="O61" s="153"/>
      <c r="P61" s="153"/>
      <c r="Q61" s="153"/>
      <c r="R61" s="153"/>
      <c r="S61" s="153"/>
      <c r="T61" s="153"/>
      <c r="U61" s="57"/>
      <c r="V61" s="54"/>
      <c r="W61" s="41"/>
    </row>
    <row r="62" spans="1:23" ht="14.25">
      <c r="A62" s="48"/>
      <c r="B62" s="49"/>
      <c r="C62" s="66"/>
      <c r="D62" s="50"/>
      <c r="E62" s="50"/>
      <c r="F62" s="51"/>
      <c r="G62" s="51"/>
      <c r="H62" s="52"/>
      <c r="I62" s="53"/>
      <c r="J62" s="122"/>
      <c r="K62" s="55"/>
      <c r="L62" s="54"/>
      <c r="M62" s="139"/>
      <c r="N62" s="56"/>
      <c r="O62" s="151"/>
      <c r="P62" s="151"/>
      <c r="Q62" s="151"/>
      <c r="R62" s="151"/>
      <c r="S62" s="151"/>
      <c r="T62" s="151"/>
      <c r="U62" s="57"/>
      <c r="V62" s="54"/>
      <c r="W62" s="41"/>
    </row>
    <row r="63" spans="1:23" ht="14.25">
      <c r="A63" s="48"/>
      <c r="B63" s="49"/>
      <c r="C63" s="66"/>
      <c r="D63" s="50"/>
      <c r="E63" s="50"/>
      <c r="F63" s="51"/>
      <c r="G63" s="51"/>
      <c r="H63" s="52"/>
      <c r="I63" s="53"/>
      <c r="J63" s="122"/>
      <c r="K63" s="55"/>
      <c r="L63" s="54"/>
      <c r="M63" s="139"/>
      <c r="N63" s="56"/>
      <c r="O63" s="151"/>
      <c r="P63" s="151"/>
      <c r="Q63" s="151"/>
      <c r="R63" s="151"/>
      <c r="S63" s="151"/>
      <c r="T63" s="151"/>
      <c r="U63" s="57"/>
      <c r="V63" s="54"/>
      <c r="W63" s="41"/>
    </row>
    <row r="64" spans="1:23" ht="14.25">
      <c r="A64" s="48"/>
      <c r="B64" s="49"/>
      <c r="C64" s="66"/>
      <c r="D64" s="50"/>
      <c r="E64" s="50"/>
      <c r="F64" s="51"/>
      <c r="G64" s="51"/>
      <c r="H64" s="52"/>
      <c r="I64" s="53"/>
      <c r="J64" s="122"/>
      <c r="K64" s="55"/>
      <c r="L64" s="54"/>
      <c r="M64" s="139"/>
      <c r="N64" s="58"/>
      <c r="O64" s="151"/>
      <c r="P64" s="151"/>
      <c r="Q64" s="151"/>
      <c r="R64" s="151"/>
      <c r="S64" s="151"/>
      <c r="T64" s="151"/>
      <c r="U64" s="57"/>
      <c r="V64" s="54"/>
      <c r="W64" s="41"/>
    </row>
    <row r="65" spans="1:23" ht="14.25">
      <c r="A65" s="48"/>
      <c r="B65" s="49"/>
      <c r="C65" s="66"/>
      <c r="D65" s="50"/>
      <c r="E65" s="50"/>
      <c r="F65" s="51"/>
      <c r="G65" s="51"/>
      <c r="H65" s="52"/>
      <c r="I65" s="53"/>
      <c r="J65" s="122"/>
      <c r="K65" s="55"/>
      <c r="L65" s="54"/>
      <c r="M65" s="139"/>
      <c r="N65" s="58"/>
      <c r="O65" s="151"/>
      <c r="P65" s="151"/>
      <c r="Q65" s="151"/>
      <c r="R65" s="151"/>
      <c r="S65" s="151"/>
      <c r="T65" s="151"/>
      <c r="U65" s="57"/>
      <c r="V65" s="54"/>
      <c r="W65" s="41"/>
    </row>
    <row r="66" spans="1:23" ht="14.25">
      <c r="A66" s="48"/>
      <c r="B66" s="49"/>
      <c r="C66" s="69"/>
      <c r="D66" s="57"/>
      <c r="E66" s="57"/>
      <c r="F66" s="51"/>
      <c r="G66" s="51"/>
      <c r="H66" s="52"/>
      <c r="I66" s="53"/>
      <c r="J66" s="122"/>
      <c r="K66" s="55"/>
      <c r="L66" s="54"/>
      <c r="M66" s="139"/>
      <c r="N66" s="58"/>
      <c r="O66" s="151"/>
      <c r="P66" s="151"/>
      <c r="Q66" s="151"/>
      <c r="R66" s="151"/>
      <c r="S66" s="151"/>
      <c r="T66" s="151"/>
      <c r="U66" s="57"/>
      <c r="V66" s="54"/>
      <c r="W66" s="41"/>
    </row>
    <row r="67" spans="1:23" ht="14.25">
      <c r="A67" s="48"/>
      <c r="B67" s="49"/>
      <c r="C67" s="66"/>
      <c r="D67" s="50"/>
      <c r="E67" s="50"/>
      <c r="F67" s="51"/>
      <c r="G67" s="51"/>
      <c r="H67" s="52"/>
      <c r="I67" s="53"/>
      <c r="J67" s="122"/>
      <c r="K67" s="55"/>
      <c r="L67" s="54"/>
      <c r="M67" s="139"/>
      <c r="N67" s="56"/>
      <c r="O67" s="151"/>
      <c r="P67" s="151"/>
      <c r="Q67" s="151"/>
      <c r="R67" s="151"/>
      <c r="S67" s="151"/>
      <c r="T67" s="151"/>
      <c r="U67" s="57"/>
      <c r="V67" s="54"/>
      <c r="W67" s="41"/>
    </row>
    <row r="68" spans="1:23" ht="14.25">
      <c r="A68" s="48"/>
      <c r="B68" s="49"/>
      <c r="C68" s="66"/>
      <c r="D68" s="50"/>
      <c r="E68" s="50"/>
      <c r="F68" s="51"/>
      <c r="G68" s="51"/>
      <c r="H68" s="52"/>
      <c r="I68" s="53"/>
      <c r="J68" s="122"/>
      <c r="K68" s="55"/>
      <c r="L68" s="54"/>
      <c r="M68" s="139"/>
      <c r="N68" s="56"/>
      <c r="O68" s="151"/>
      <c r="P68" s="152"/>
      <c r="Q68" s="151"/>
      <c r="R68" s="151"/>
      <c r="S68" s="151"/>
      <c r="T68" s="151"/>
      <c r="U68" s="57"/>
      <c r="V68" s="54"/>
      <c r="W68" s="41"/>
    </row>
    <row r="69" spans="1:23" ht="14.25">
      <c r="A69" s="48"/>
      <c r="B69" s="49"/>
      <c r="C69" s="67"/>
      <c r="D69" s="59"/>
      <c r="E69" s="59"/>
      <c r="F69" s="51"/>
      <c r="G69" s="51"/>
      <c r="H69" s="52"/>
      <c r="I69" s="53"/>
      <c r="J69" s="76"/>
      <c r="K69" s="49"/>
      <c r="L69" s="41"/>
      <c r="M69" s="41"/>
      <c r="N69" s="63"/>
      <c r="O69" s="71"/>
      <c r="P69" s="71"/>
      <c r="Q69" s="71"/>
      <c r="R69" s="71"/>
      <c r="S69" s="71"/>
      <c r="T69" s="71"/>
      <c r="U69" s="57"/>
      <c r="V69" s="54"/>
      <c r="W69" s="41"/>
    </row>
    <row r="70" spans="1:23" ht="14.25">
      <c r="A70" s="48"/>
      <c r="B70" s="49"/>
      <c r="C70" s="66"/>
      <c r="D70" s="50"/>
      <c r="E70" s="50"/>
      <c r="F70" s="51"/>
      <c r="G70" s="51"/>
      <c r="H70" s="52"/>
      <c r="I70" s="53"/>
      <c r="J70" s="122"/>
      <c r="K70" s="55"/>
      <c r="L70" s="54"/>
      <c r="M70" s="54"/>
      <c r="N70" s="56"/>
      <c r="O70" s="70"/>
      <c r="P70" s="70"/>
      <c r="Q70" s="70"/>
      <c r="R70" s="70"/>
      <c r="S70" s="70"/>
      <c r="T70" s="70"/>
      <c r="U70" s="57"/>
      <c r="V70" s="54"/>
      <c r="W70" s="54"/>
    </row>
    <row r="71" spans="1:23" ht="14.25">
      <c r="A71" s="48"/>
      <c r="B71" s="49"/>
      <c r="C71" s="66"/>
      <c r="D71" s="50"/>
      <c r="E71" s="50"/>
      <c r="F71" s="51"/>
      <c r="G71" s="51"/>
      <c r="H71" s="52"/>
      <c r="I71" s="53"/>
      <c r="J71" s="122"/>
      <c r="K71" s="64"/>
      <c r="L71" s="41"/>
      <c r="M71" s="41"/>
      <c r="N71" s="58"/>
      <c r="O71" s="70"/>
      <c r="P71" s="70"/>
      <c r="Q71" s="71"/>
      <c r="R71" s="71"/>
      <c r="S71" s="71"/>
      <c r="T71" s="71"/>
      <c r="U71" s="57"/>
      <c r="V71" s="41"/>
      <c r="W71" s="41"/>
    </row>
    <row r="72" spans="1:23" ht="14.25">
      <c r="A72" s="48"/>
      <c r="B72" s="57"/>
      <c r="C72" s="66"/>
      <c r="D72" s="50"/>
      <c r="E72" s="50"/>
      <c r="F72" s="51"/>
      <c r="G72" s="51"/>
      <c r="H72" s="52"/>
      <c r="I72" s="53"/>
      <c r="J72" s="122"/>
      <c r="K72" s="55"/>
      <c r="L72" s="54"/>
      <c r="M72" s="54"/>
      <c r="N72" s="58"/>
      <c r="O72" s="70"/>
      <c r="P72" s="70"/>
      <c r="Q72" s="70"/>
      <c r="R72" s="70"/>
      <c r="S72" s="70"/>
      <c r="T72" s="70"/>
      <c r="U72" s="57"/>
      <c r="V72" s="54"/>
      <c r="W72" s="41"/>
    </row>
    <row r="73" spans="1:23" ht="14.25">
      <c r="A73" s="48"/>
      <c r="B73" s="57"/>
      <c r="C73" s="66"/>
      <c r="D73" s="50"/>
      <c r="E73" s="50"/>
      <c r="F73" s="51"/>
      <c r="G73" s="51"/>
      <c r="H73" s="52"/>
      <c r="I73" s="53"/>
      <c r="J73" s="122"/>
      <c r="K73" s="55"/>
      <c r="L73" s="54"/>
      <c r="M73" s="54"/>
      <c r="N73" s="56"/>
      <c r="O73" s="70"/>
      <c r="P73" s="124"/>
      <c r="Q73" s="70"/>
      <c r="R73" s="70"/>
      <c r="S73" s="70"/>
      <c r="T73" s="70"/>
      <c r="U73" s="57"/>
      <c r="V73" s="54"/>
      <c r="W73" s="41"/>
    </row>
    <row r="74" spans="1:23" ht="14.25">
      <c r="A74" s="48"/>
      <c r="B74" s="49"/>
      <c r="C74" s="66"/>
      <c r="D74" s="50"/>
      <c r="E74" s="50"/>
      <c r="F74" s="51"/>
      <c r="G74" s="51"/>
      <c r="H74" s="52"/>
      <c r="I74" s="53"/>
      <c r="J74" s="122"/>
      <c r="K74" s="57"/>
      <c r="L74" s="54"/>
      <c r="M74" s="54"/>
      <c r="N74" s="58"/>
      <c r="O74" s="70"/>
      <c r="P74" s="70"/>
      <c r="Q74" s="70"/>
      <c r="R74" s="70"/>
      <c r="S74" s="70"/>
      <c r="T74" s="70"/>
      <c r="U74" s="57"/>
      <c r="V74" s="54"/>
      <c r="W74" s="41"/>
    </row>
    <row r="75" spans="1:23" ht="14.25">
      <c r="A75" s="48"/>
      <c r="B75" s="49"/>
      <c r="C75" s="66"/>
      <c r="D75" s="50"/>
      <c r="E75" s="50"/>
      <c r="F75" s="51"/>
      <c r="G75" s="51"/>
      <c r="H75" s="52"/>
      <c r="I75" s="53"/>
      <c r="J75" s="122"/>
      <c r="K75" s="55"/>
      <c r="L75" s="54"/>
      <c r="M75" s="54"/>
      <c r="N75" s="56"/>
      <c r="O75" s="70"/>
      <c r="P75" s="124"/>
      <c r="Q75" s="70"/>
      <c r="R75" s="70"/>
      <c r="S75" s="70"/>
      <c r="T75" s="70"/>
      <c r="U75" s="57"/>
      <c r="V75" s="54"/>
      <c r="W75" s="54"/>
    </row>
    <row r="76" spans="1:23" ht="14.25">
      <c r="A76" s="48"/>
      <c r="B76" s="57"/>
      <c r="C76" s="66"/>
      <c r="D76" s="50"/>
      <c r="E76" s="50"/>
      <c r="F76" s="51"/>
      <c r="G76" s="51"/>
      <c r="H76" s="52"/>
      <c r="I76" s="53"/>
      <c r="J76" s="122"/>
      <c r="K76" s="57"/>
      <c r="L76" s="54"/>
      <c r="M76" s="54"/>
      <c r="N76" s="56"/>
      <c r="O76" s="70"/>
      <c r="P76" s="70"/>
      <c r="Q76" s="70"/>
      <c r="R76" s="70"/>
      <c r="S76" s="70"/>
      <c r="T76" s="70"/>
      <c r="U76" s="57"/>
      <c r="V76" s="54"/>
      <c r="W76" s="41"/>
    </row>
    <row r="77" spans="1:23" ht="14.25">
      <c r="A77" s="48"/>
      <c r="B77" s="49"/>
      <c r="C77" s="67"/>
      <c r="D77" s="50"/>
      <c r="E77" s="50"/>
      <c r="F77" s="51"/>
      <c r="G77" s="51"/>
      <c r="H77" s="52"/>
      <c r="I77" s="53"/>
      <c r="J77" s="122"/>
      <c r="K77" s="55"/>
      <c r="L77" s="54"/>
      <c r="M77" s="54"/>
      <c r="N77" s="58"/>
      <c r="O77" s="70"/>
      <c r="P77" s="70"/>
      <c r="Q77" s="70"/>
      <c r="R77" s="70"/>
      <c r="S77" s="70"/>
      <c r="T77" s="70"/>
      <c r="U77" s="57"/>
      <c r="V77" s="41"/>
      <c r="W77" s="41"/>
    </row>
    <row r="78" spans="1:23" ht="14.25">
      <c r="A78" s="48"/>
      <c r="B78" s="49"/>
      <c r="C78" s="7"/>
      <c r="D78" s="49"/>
      <c r="E78" s="49"/>
      <c r="F78" s="51"/>
      <c r="G78" s="51"/>
      <c r="H78" s="52"/>
      <c r="I78" s="53"/>
      <c r="J78" s="122"/>
      <c r="K78" s="55"/>
      <c r="L78" s="54"/>
      <c r="M78" s="54"/>
      <c r="N78" s="63"/>
      <c r="O78" s="71"/>
      <c r="P78" s="71"/>
      <c r="Q78" s="70"/>
      <c r="R78" s="70"/>
      <c r="S78" s="70"/>
      <c r="T78" s="70"/>
      <c r="U78" s="49"/>
      <c r="V78" s="41"/>
      <c r="W78" s="41"/>
    </row>
    <row r="79" spans="1:23" ht="14.25">
      <c r="A79" s="48"/>
      <c r="B79" s="57"/>
      <c r="C79" s="66"/>
      <c r="D79" s="50"/>
      <c r="E79" s="50"/>
      <c r="F79" s="51"/>
      <c r="G79" s="51"/>
      <c r="H79" s="52"/>
      <c r="I79" s="53"/>
      <c r="J79" s="122"/>
      <c r="K79" s="57"/>
      <c r="L79" s="54"/>
      <c r="M79" s="54"/>
      <c r="N79" s="56"/>
      <c r="O79" s="70"/>
      <c r="P79" s="70"/>
      <c r="Q79" s="70"/>
      <c r="R79" s="70"/>
      <c r="S79" s="70"/>
      <c r="T79" s="70"/>
      <c r="U79" s="57"/>
      <c r="V79" s="54"/>
      <c r="W79" s="54"/>
    </row>
    <row r="80" spans="1:23" ht="14.25">
      <c r="A80" s="48"/>
      <c r="B80" s="57"/>
      <c r="C80" s="66"/>
      <c r="D80" s="50"/>
      <c r="E80" s="50"/>
      <c r="F80" s="51"/>
      <c r="G80" s="51"/>
      <c r="H80" s="52"/>
      <c r="I80" s="53"/>
      <c r="J80" s="122"/>
      <c r="K80" s="55"/>
      <c r="L80" s="54"/>
      <c r="M80" s="54"/>
      <c r="N80" s="56"/>
      <c r="O80" s="70"/>
      <c r="P80" s="124"/>
      <c r="Q80" s="70"/>
      <c r="R80" s="70"/>
      <c r="S80" s="70"/>
      <c r="T80" s="70"/>
      <c r="U80" s="57"/>
      <c r="V80" s="54"/>
      <c r="W80" s="54"/>
    </row>
    <row r="81" spans="1:23" ht="14.25">
      <c r="A81" s="48"/>
      <c r="B81" s="49"/>
      <c r="C81" s="66"/>
      <c r="D81" s="50"/>
      <c r="E81" s="50"/>
      <c r="F81" s="51"/>
      <c r="G81" s="51"/>
      <c r="H81" s="52"/>
      <c r="I81" s="53"/>
      <c r="J81" s="122"/>
      <c r="K81" s="55"/>
      <c r="L81" s="54"/>
      <c r="M81" s="54"/>
      <c r="N81" s="56"/>
      <c r="O81" s="70"/>
      <c r="P81" s="70"/>
      <c r="Q81" s="70"/>
      <c r="R81" s="70"/>
      <c r="S81" s="70"/>
      <c r="T81" s="70"/>
      <c r="U81" s="57"/>
      <c r="V81" s="54"/>
      <c r="W81" s="54"/>
    </row>
    <row r="82" spans="1:23" ht="14.25">
      <c r="A82" s="48"/>
      <c r="B82" s="57"/>
      <c r="C82" s="66"/>
      <c r="D82" s="50"/>
      <c r="E82" s="50"/>
      <c r="F82" s="51"/>
      <c r="G82" s="51"/>
      <c r="H82" s="52"/>
      <c r="I82" s="53"/>
      <c r="J82" s="122"/>
      <c r="K82" s="57"/>
      <c r="L82" s="54"/>
      <c r="M82" s="54"/>
      <c r="N82" s="56"/>
      <c r="O82" s="70"/>
      <c r="P82" s="70"/>
      <c r="Q82" s="70"/>
      <c r="R82" s="70"/>
      <c r="S82" s="70"/>
      <c r="T82" s="70"/>
      <c r="U82" s="57"/>
      <c r="V82" s="54"/>
      <c r="W82" s="41"/>
    </row>
    <row r="83" spans="1:23" ht="14.25">
      <c r="A83" s="48"/>
      <c r="B83" s="49"/>
      <c r="C83" s="67"/>
      <c r="D83" s="59"/>
      <c r="E83" s="59"/>
      <c r="F83" s="51"/>
      <c r="G83" s="51"/>
      <c r="H83" s="52"/>
      <c r="I83" s="53"/>
      <c r="J83" s="76"/>
      <c r="K83" s="49"/>
      <c r="L83" s="41"/>
      <c r="M83" s="41"/>
      <c r="N83" s="63"/>
      <c r="O83" s="71"/>
      <c r="P83" s="71"/>
      <c r="Q83" s="71"/>
      <c r="R83" s="71"/>
      <c r="S83" s="71"/>
      <c r="T83" s="71"/>
      <c r="U83" s="57"/>
      <c r="V83" s="54"/>
      <c r="W83" s="41"/>
    </row>
    <row r="84" spans="1:23" ht="14.25">
      <c r="A84" s="48"/>
      <c r="B84" s="49"/>
      <c r="C84" s="66"/>
      <c r="D84" s="50"/>
      <c r="E84" s="50"/>
      <c r="F84" s="51"/>
      <c r="G84" s="51"/>
      <c r="H84" s="52"/>
      <c r="I84" s="53"/>
      <c r="J84" s="122"/>
      <c r="K84" s="55"/>
      <c r="L84" s="54"/>
      <c r="M84" s="54"/>
      <c r="N84" s="56"/>
      <c r="O84" s="70"/>
      <c r="P84" s="124"/>
      <c r="Q84" s="70"/>
      <c r="R84" s="70"/>
      <c r="S84" s="70"/>
      <c r="T84" s="70"/>
      <c r="U84" s="57"/>
      <c r="V84" s="54"/>
      <c r="W84" s="54"/>
    </row>
    <row r="85" spans="1:23" ht="14.25">
      <c r="A85" s="48"/>
      <c r="B85" s="49"/>
      <c r="C85" s="68"/>
      <c r="D85" s="50"/>
      <c r="E85" s="50"/>
      <c r="F85" s="51"/>
      <c r="G85" s="51"/>
      <c r="H85" s="52"/>
      <c r="I85" s="53"/>
      <c r="J85" s="122"/>
      <c r="K85" s="55"/>
      <c r="L85" s="54"/>
      <c r="M85" s="54"/>
      <c r="N85" s="56"/>
      <c r="O85" s="70"/>
      <c r="P85" s="70"/>
      <c r="Q85" s="70"/>
      <c r="R85" s="70"/>
      <c r="S85" s="70"/>
      <c r="T85" s="70"/>
      <c r="U85" s="57"/>
      <c r="V85" s="54"/>
      <c r="W85" s="41"/>
    </row>
    <row r="86" spans="1:23" ht="14.25">
      <c r="A86" s="48"/>
      <c r="B86" s="49"/>
      <c r="C86" s="66"/>
      <c r="D86" s="50"/>
      <c r="E86" s="50"/>
      <c r="F86" s="51"/>
      <c r="G86" s="51"/>
      <c r="H86" s="52"/>
      <c r="I86" s="53"/>
      <c r="J86" s="122"/>
      <c r="K86" s="55"/>
      <c r="L86" s="54"/>
      <c r="M86" s="54"/>
      <c r="N86" s="58"/>
      <c r="O86" s="70"/>
      <c r="P86" s="70"/>
      <c r="Q86" s="70"/>
      <c r="R86" s="70"/>
      <c r="S86" s="70"/>
      <c r="T86" s="70"/>
      <c r="U86" s="57"/>
      <c r="V86" s="54"/>
      <c r="W86" s="54"/>
    </row>
    <row r="87" spans="1:23" ht="14.25">
      <c r="A87" s="48"/>
      <c r="B87" s="57"/>
      <c r="C87" s="66"/>
      <c r="D87" s="50"/>
      <c r="E87" s="50"/>
      <c r="F87" s="51"/>
      <c r="G87" s="51"/>
      <c r="H87" s="52"/>
      <c r="I87" s="53"/>
      <c r="J87" s="122"/>
      <c r="K87" s="55"/>
      <c r="L87" s="54"/>
      <c r="M87" s="54"/>
      <c r="N87" s="56"/>
      <c r="O87" s="70"/>
      <c r="P87" s="124"/>
      <c r="Q87" s="70"/>
      <c r="R87" s="70"/>
      <c r="S87" s="70"/>
      <c r="T87" s="70"/>
      <c r="U87" s="57"/>
      <c r="V87" s="54"/>
      <c r="W87" s="41"/>
    </row>
    <row r="88" spans="1:23" ht="14.25">
      <c r="A88" s="48"/>
      <c r="B88" s="49"/>
      <c r="C88" s="66"/>
      <c r="D88" s="50"/>
      <c r="E88" s="50"/>
      <c r="F88" s="51"/>
      <c r="G88" s="51"/>
      <c r="H88" s="52"/>
      <c r="I88" s="53"/>
      <c r="J88" s="122"/>
      <c r="K88" s="55"/>
      <c r="L88" s="54"/>
      <c r="M88" s="54"/>
      <c r="N88" s="58"/>
      <c r="O88" s="70"/>
      <c r="P88" s="70"/>
      <c r="Q88" s="70"/>
      <c r="R88" s="70"/>
      <c r="S88" s="70"/>
      <c r="T88" s="70"/>
      <c r="U88" s="57"/>
      <c r="V88" s="54"/>
      <c r="W88" s="41"/>
    </row>
    <row r="89" spans="1:23" ht="14.25">
      <c r="A89" s="48"/>
      <c r="B89" s="57"/>
      <c r="C89" s="66"/>
      <c r="D89" s="50"/>
      <c r="E89" s="50"/>
      <c r="F89" s="51"/>
      <c r="G89" s="51"/>
      <c r="H89" s="52"/>
      <c r="I89" s="53"/>
      <c r="J89" s="122"/>
      <c r="K89" s="55"/>
      <c r="L89" s="54"/>
      <c r="M89" s="54"/>
      <c r="N89" s="58"/>
      <c r="O89" s="70"/>
      <c r="P89" s="70"/>
      <c r="Q89" s="70"/>
      <c r="R89" s="70"/>
      <c r="S89" s="70"/>
      <c r="T89" s="70"/>
      <c r="U89" s="57"/>
      <c r="V89" s="54"/>
      <c r="W89" s="54"/>
    </row>
    <row r="90" spans="1:23" ht="14.25">
      <c r="A90" s="48"/>
      <c r="B90" s="49"/>
      <c r="C90" s="66"/>
      <c r="D90" s="50"/>
      <c r="E90" s="50"/>
      <c r="F90" s="51"/>
      <c r="G90" s="51"/>
      <c r="H90" s="52"/>
      <c r="I90" s="53"/>
      <c r="J90" s="122"/>
      <c r="K90" s="55"/>
      <c r="L90" s="54"/>
      <c r="M90" s="54"/>
      <c r="N90" s="56"/>
      <c r="O90" s="70"/>
      <c r="P90" s="70"/>
      <c r="Q90" s="70"/>
      <c r="R90" s="70"/>
      <c r="S90" s="70"/>
      <c r="T90" s="70"/>
      <c r="U90" s="57"/>
      <c r="V90" s="54"/>
      <c r="W90" s="41"/>
    </row>
    <row r="91" spans="1:23" ht="14.25">
      <c r="A91" s="48"/>
      <c r="B91" s="49"/>
      <c r="C91" s="66"/>
      <c r="D91" s="50"/>
      <c r="E91" s="50"/>
      <c r="F91" s="51"/>
      <c r="G91" s="51"/>
      <c r="H91" s="52"/>
      <c r="I91" s="53"/>
      <c r="J91" s="122"/>
      <c r="K91" s="55"/>
      <c r="L91" s="54"/>
      <c r="M91" s="54"/>
      <c r="N91" s="56"/>
      <c r="O91" s="70"/>
      <c r="P91" s="70"/>
      <c r="Q91" s="70"/>
      <c r="R91" s="70"/>
      <c r="S91" s="70"/>
      <c r="T91" s="72"/>
      <c r="U91" s="57"/>
      <c r="V91" s="54"/>
      <c r="W91" s="54"/>
    </row>
    <row r="92" spans="1:23" ht="14.25">
      <c r="A92" s="48"/>
      <c r="B92" s="49"/>
      <c r="C92" s="66"/>
      <c r="D92" s="50"/>
      <c r="E92" s="50"/>
      <c r="F92" s="51"/>
      <c r="G92" s="51"/>
      <c r="H92" s="52"/>
      <c r="I92" s="53"/>
      <c r="J92" s="122"/>
      <c r="K92" s="55"/>
      <c r="L92" s="54"/>
      <c r="M92" s="54"/>
      <c r="N92" s="56"/>
      <c r="O92" s="70"/>
      <c r="P92" s="70"/>
      <c r="Q92" s="70"/>
      <c r="R92" s="70"/>
      <c r="S92" s="70"/>
      <c r="T92" s="70"/>
      <c r="U92" s="57"/>
      <c r="V92" s="54"/>
      <c r="W92" s="54"/>
    </row>
    <row r="93" spans="1:23" ht="14.25">
      <c r="A93" s="48"/>
      <c r="B93" s="49"/>
      <c r="C93" s="66"/>
      <c r="D93" s="50"/>
      <c r="E93" s="50"/>
      <c r="F93" s="51"/>
      <c r="G93" s="51"/>
      <c r="H93" s="52"/>
      <c r="I93" s="53"/>
      <c r="J93" s="122"/>
      <c r="K93" s="57"/>
      <c r="L93" s="54"/>
      <c r="M93" s="54"/>
      <c r="N93" s="56"/>
      <c r="O93" s="70"/>
      <c r="P93" s="70"/>
      <c r="Q93" s="70"/>
      <c r="R93" s="70"/>
      <c r="S93" s="70"/>
      <c r="T93" s="70"/>
      <c r="U93" s="57"/>
      <c r="V93" s="54"/>
      <c r="W93" s="41"/>
    </row>
    <row r="94" spans="1:23" ht="14.25">
      <c r="A94" s="48"/>
      <c r="B94" s="49"/>
      <c r="C94" s="66"/>
      <c r="D94" s="50"/>
      <c r="E94" s="50"/>
      <c r="F94" s="51"/>
      <c r="G94" s="51"/>
      <c r="H94" s="52"/>
      <c r="I94" s="53"/>
      <c r="J94" s="122"/>
      <c r="K94" s="55"/>
      <c r="L94" s="54"/>
      <c r="M94" s="54"/>
      <c r="N94" s="56"/>
      <c r="O94" s="70"/>
      <c r="P94" s="70"/>
      <c r="Q94" s="70"/>
      <c r="R94" s="70"/>
      <c r="S94" s="70"/>
      <c r="T94" s="70"/>
      <c r="U94" s="57"/>
      <c r="V94" s="54"/>
      <c r="W94" s="41"/>
    </row>
    <row r="95" spans="1:23" ht="14.25">
      <c r="A95" s="48"/>
      <c r="B95" s="49"/>
      <c r="C95" s="66"/>
      <c r="D95" s="50"/>
      <c r="E95" s="50"/>
      <c r="F95" s="51"/>
      <c r="G95" s="51"/>
      <c r="H95" s="52"/>
      <c r="I95" s="53"/>
      <c r="J95" s="122"/>
      <c r="K95" s="55"/>
      <c r="L95" s="54"/>
      <c r="M95" s="54"/>
      <c r="N95" s="56"/>
      <c r="O95" s="70"/>
      <c r="P95" s="70"/>
      <c r="Q95" s="70"/>
      <c r="R95" s="70"/>
      <c r="S95" s="70"/>
      <c r="T95" s="70"/>
      <c r="U95" s="57"/>
      <c r="V95" s="54"/>
      <c r="W95" s="54"/>
    </row>
    <row r="96" spans="1:23" ht="14.25">
      <c r="A96" s="48"/>
      <c r="B96" s="49"/>
      <c r="C96" s="66"/>
      <c r="D96" s="50"/>
      <c r="E96" s="50"/>
      <c r="F96" s="51"/>
      <c r="G96" s="51"/>
      <c r="H96" s="52"/>
      <c r="I96" s="53"/>
      <c r="J96" s="122"/>
      <c r="K96" s="55"/>
      <c r="L96" s="54"/>
      <c r="M96" s="54"/>
      <c r="N96" s="58"/>
      <c r="O96" s="70"/>
      <c r="P96" s="70"/>
      <c r="Q96" s="70"/>
      <c r="R96" s="70"/>
      <c r="S96" s="70"/>
      <c r="T96" s="70"/>
      <c r="U96" s="57"/>
      <c r="V96" s="54"/>
      <c r="W96" s="54"/>
    </row>
    <row r="97" spans="1:23" ht="14.25">
      <c r="A97" s="48"/>
      <c r="B97" s="49"/>
      <c r="C97" s="66"/>
      <c r="D97" s="50"/>
      <c r="E97" s="50"/>
      <c r="F97" s="51"/>
      <c r="G97" s="51"/>
      <c r="H97" s="52"/>
      <c r="I97" s="53"/>
      <c r="J97" s="122"/>
      <c r="K97" s="55"/>
      <c r="L97" s="54"/>
      <c r="M97" s="54"/>
      <c r="N97" s="58"/>
      <c r="O97" s="70"/>
      <c r="P97" s="70"/>
      <c r="Q97" s="70"/>
      <c r="R97" s="70"/>
      <c r="S97" s="70"/>
      <c r="T97" s="70"/>
      <c r="U97" s="57"/>
      <c r="V97" s="54"/>
      <c r="W97" s="41"/>
    </row>
    <row r="98" spans="1:23" ht="14.25">
      <c r="A98" s="48"/>
      <c r="B98" s="57"/>
      <c r="C98" s="66"/>
      <c r="D98" s="50"/>
      <c r="E98" s="50"/>
      <c r="F98" s="51"/>
      <c r="G98" s="51"/>
      <c r="H98" s="52"/>
      <c r="I98" s="53"/>
      <c r="J98" s="122"/>
      <c r="K98" s="55"/>
      <c r="L98" s="54"/>
      <c r="M98" s="54"/>
      <c r="N98" s="56"/>
      <c r="O98" s="70"/>
      <c r="P98" s="124"/>
      <c r="Q98" s="70"/>
      <c r="R98" s="70"/>
      <c r="S98" s="70"/>
      <c r="T98" s="70"/>
      <c r="U98" s="57"/>
      <c r="V98" s="54"/>
      <c r="W98" s="54"/>
    </row>
    <row r="99" spans="1:23" ht="14.25">
      <c r="A99" s="48"/>
      <c r="B99" s="57"/>
      <c r="C99" s="66"/>
      <c r="D99" s="50"/>
      <c r="E99" s="50"/>
      <c r="F99" s="51"/>
      <c r="G99" s="51"/>
      <c r="H99" s="52"/>
      <c r="I99" s="53"/>
      <c r="J99" s="122"/>
      <c r="K99" s="55"/>
      <c r="L99" s="54"/>
      <c r="M99" s="54"/>
      <c r="N99" s="56"/>
      <c r="O99" s="70"/>
      <c r="P99" s="70"/>
      <c r="Q99" s="70"/>
      <c r="R99" s="70"/>
      <c r="S99" s="70"/>
      <c r="T99" s="70"/>
      <c r="U99" s="57"/>
      <c r="V99" s="54"/>
      <c r="W99" s="41"/>
    </row>
    <row r="100" spans="1:23" ht="14.25">
      <c r="A100" s="48"/>
      <c r="B100" s="49"/>
      <c r="C100" s="67"/>
      <c r="D100" s="59"/>
      <c r="E100" s="59"/>
      <c r="F100" s="51"/>
      <c r="G100" s="51"/>
      <c r="H100" s="52"/>
      <c r="I100" s="53"/>
      <c r="J100" s="76"/>
      <c r="K100" s="49"/>
      <c r="L100" s="41"/>
      <c r="M100" s="41"/>
      <c r="N100" s="63"/>
      <c r="O100" s="71"/>
      <c r="P100" s="71"/>
      <c r="Q100" s="71"/>
      <c r="R100" s="71"/>
      <c r="S100" s="71"/>
      <c r="T100" s="71"/>
      <c r="U100" s="57"/>
      <c r="V100" s="54"/>
      <c r="W100" s="41"/>
    </row>
    <row r="101" spans="1:23" ht="14.25">
      <c r="A101" s="48"/>
      <c r="B101" s="49"/>
      <c r="C101" s="66"/>
      <c r="D101" s="50"/>
      <c r="E101" s="50"/>
      <c r="F101" s="51"/>
      <c r="G101" s="51"/>
      <c r="H101" s="52"/>
      <c r="I101" s="53"/>
      <c r="J101" s="122"/>
      <c r="K101" s="55"/>
      <c r="L101" s="54"/>
      <c r="M101" s="54"/>
      <c r="N101" s="56"/>
      <c r="O101" s="70"/>
      <c r="P101" s="70"/>
      <c r="Q101" s="70"/>
      <c r="R101" s="70"/>
      <c r="S101" s="70"/>
      <c r="T101" s="70"/>
      <c r="U101" s="57"/>
      <c r="V101" s="54"/>
      <c r="W101" s="54"/>
    </row>
    <row r="102" spans="1:23" ht="14.25">
      <c r="A102" s="48"/>
      <c r="B102" s="57"/>
      <c r="C102" s="66"/>
      <c r="D102" s="50"/>
      <c r="E102" s="50"/>
      <c r="F102" s="51"/>
      <c r="G102" s="51"/>
      <c r="H102" s="52"/>
      <c r="I102" s="53"/>
      <c r="J102" s="122"/>
      <c r="K102" s="55"/>
      <c r="L102" s="54"/>
      <c r="M102" s="54"/>
      <c r="N102" s="56"/>
      <c r="O102" s="70"/>
      <c r="P102" s="70"/>
      <c r="Q102" s="70"/>
      <c r="R102" s="70"/>
      <c r="S102" s="70"/>
      <c r="T102" s="72"/>
      <c r="U102" s="57"/>
      <c r="V102" s="54"/>
      <c r="W102" s="41"/>
    </row>
    <row r="103" spans="1:23" ht="14.25">
      <c r="A103" s="48"/>
      <c r="B103" s="49"/>
      <c r="C103" s="66"/>
      <c r="D103" s="50"/>
      <c r="E103" s="50"/>
      <c r="F103" s="51"/>
      <c r="G103" s="51"/>
      <c r="H103" s="52"/>
      <c r="I103" s="53"/>
      <c r="J103" s="122"/>
      <c r="K103" s="55"/>
      <c r="L103" s="54"/>
      <c r="M103" s="54"/>
      <c r="N103" s="56"/>
      <c r="O103" s="70"/>
      <c r="P103" s="70"/>
      <c r="Q103" s="70"/>
      <c r="R103" s="70"/>
      <c r="S103" s="70"/>
      <c r="T103" s="70"/>
      <c r="U103" s="57"/>
      <c r="V103" s="54"/>
      <c r="W103" s="41"/>
    </row>
    <row r="104" spans="1:23" ht="14.25">
      <c r="A104" s="48"/>
      <c r="B104" s="49"/>
      <c r="C104" s="66"/>
      <c r="D104" s="50"/>
      <c r="E104" s="50"/>
      <c r="F104" s="51"/>
      <c r="G104" s="51"/>
      <c r="H104" s="52"/>
      <c r="I104" s="53"/>
      <c r="J104" s="122"/>
      <c r="K104" s="55"/>
      <c r="L104" s="54"/>
      <c r="M104" s="54"/>
      <c r="N104" s="56"/>
      <c r="O104" s="70"/>
      <c r="P104" s="70"/>
      <c r="Q104" s="70"/>
      <c r="R104" s="70"/>
      <c r="S104" s="70"/>
      <c r="T104" s="70"/>
      <c r="U104" s="57"/>
      <c r="V104" s="54"/>
      <c r="W104" s="41"/>
    </row>
    <row r="105" spans="1:23" ht="14.25">
      <c r="A105" s="48"/>
      <c r="B105" s="57"/>
      <c r="C105" s="66"/>
      <c r="D105" s="50"/>
      <c r="E105" s="50"/>
      <c r="F105" s="51"/>
      <c r="G105" s="51"/>
      <c r="H105" s="52"/>
      <c r="I105" s="53"/>
      <c r="J105" s="122"/>
      <c r="K105" s="55"/>
      <c r="L105" s="54"/>
      <c r="M105" s="54"/>
      <c r="N105" s="56"/>
      <c r="O105" s="70"/>
      <c r="P105" s="70"/>
      <c r="Q105" s="70"/>
      <c r="R105" s="70"/>
      <c r="S105" s="70"/>
      <c r="T105" s="70"/>
      <c r="U105" s="57"/>
      <c r="V105" s="54"/>
      <c r="W105" s="54"/>
    </row>
    <row r="106" spans="1:23" ht="14.25">
      <c r="A106" s="48"/>
      <c r="B106" s="49"/>
      <c r="C106" s="66"/>
      <c r="D106" s="50"/>
      <c r="E106" s="50"/>
      <c r="F106" s="51"/>
      <c r="G106" s="51"/>
      <c r="H106" s="52"/>
      <c r="I106" s="53"/>
      <c r="J106" s="122"/>
      <c r="K106" s="55"/>
      <c r="L106" s="54"/>
      <c r="M106" s="54"/>
      <c r="N106" s="56"/>
      <c r="O106" s="70"/>
      <c r="P106" s="70"/>
      <c r="Q106" s="70"/>
      <c r="R106" s="70"/>
      <c r="S106" s="70"/>
      <c r="T106" s="70"/>
      <c r="U106" s="57"/>
      <c r="V106" s="54"/>
      <c r="W106" s="41"/>
    </row>
    <row r="107" spans="1:23" ht="14.25">
      <c r="A107" s="48"/>
      <c r="B107" s="49"/>
      <c r="C107" s="66"/>
      <c r="D107" s="50"/>
      <c r="E107" s="50"/>
      <c r="F107" s="51"/>
      <c r="G107" s="51"/>
      <c r="H107" s="52"/>
      <c r="I107" s="53"/>
      <c r="J107" s="122"/>
      <c r="K107" s="55"/>
      <c r="L107" s="54"/>
      <c r="M107" s="54"/>
      <c r="N107" s="56"/>
      <c r="O107" s="70"/>
      <c r="P107" s="70"/>
      <c r="Q107" s="70"/>
      <c r="R107" s="70"/>
      <c r="S107" s="70"/>
      <c r="T107" s="70"/>
      <c r="U107" s="57"/>
      <c r="V107" s="54"/>
      <c r="W107" s="41"/>
    </row>
    <row r="108" spans="1:23" ht="14.25">
      <c r="A108" s="48"/>
      <c r="B108" s="49"/>
      <c r="C108" s="66"/>
      <c r="D108" s="50"/>
      <c r="E108" s="50"/>
      <c r="F108" s="51"/>
      <c r="G108" s="51"/>
      <c r="H108" s="52"/>
      <c r="I108" s="53"/>
      <c r="J108" s="122"/>
      <c r="K108" s="55"/>
      <c r="L108" s="54"/>
      <c r="M108" s="54"/>
      <c r="N108" s="56"/>
      <c r="O108" s="70"/>
      <c r="P108" s="70"/>
      <c r="Q108" s="70"/>
      <c r="R108" s="70"/>
      <c r="S108" s="70"/>
      <c r="T108" s="70"/>
      <c r="U108" s="57"/>
      <c r="V108" s="54"/>
      <c r="W108" s="54"/>
    </row>
    <row r="109" spans="1:23" ht="14.25">
      <c r="A109" s="48"/>
      <c r="B109" s="57"/>
      <c r="C109" s="66"/>
      <c r="D109" s="50"/>
      <c r="E109" s="50"/>
      <c r="F109" s="51"/>
      <c r="G109" s="51"/>
      <c r="H109" s="52"/>
      <c r="I109" s="53"/>
      <c r="J109" s="122"/>
      <c r="K109" s="55"/>
      <c r="L109" s="54"/>
      <c r="M109" s="54"/>
      <c r="N109" s="58"/>
      <c r="O109" s="70"/>
      <c r="P109" s="70"/>
      <c r="Q109" s="70"/>
      <c r="R109" s="70"/>
      <c r="S109" s="70"/>
      <c r="T109" s="70"/>
      <c r="U109" s="57"/>
      <c r="V109" s="54"/>
      <c r="W109" s="41"/>
    </row>
    <row r="110" spans="1:23" ht="14.25">
      <c r="A110" s="48"/>
      <c r="B110" s="49"/>
      <c r="C110" s="66"/>
      <c r="D110" s="50"/>
      <c r="E110" s="50"/>
      <c r="F110" s="51"/>
      <c r="G110" s="51"/>
      <c r="H110" s="52"/>
      <c r="I110" s="53"/>
      <c r="J110" s="122"/>
      <c r="K110" s="55"/>
      <c r="L110" s="54"/>
      <c r="M110" s="54"/>
      <c r="N110" s="56"/>
      <c r="O110" s="70"/>
      <c r="P110" s="70"/>
      <c r="Q110" s="70"/>
      <c r="R110" s="70"/>
      <c r="S110" s="70"/>
      <c r="T110" s="70"/>
      <c r="U110" s="57"/>
      <c r="V110" s="54"/>
      <c r="W110" s="54"/>
    </row>
    <row r="111" spans="1:23" ht="14.25">
      <c r="A111" s="48"/>
      <c r="B111" s="57"/>
      <c r="C111" s="66"/>
      <c r="D111" s="50"/>
      <c r="E111" s="50"/>
      <c r="F111" s="51"/>
      <c r="G111" s="51"/>
      <c r="H111" s="52"/>
      <c r="I111" s="53"/>
      <c r="J111" s="122"/>
      <c r="K111" s="55"/>
      <c r="L111" s="54"/>
      <c r="M111" s="54"/>
      <c r="N111" s="56"/>
      <c r="O111" s="70"/>
      <c r="P111" s="124"/>
      <c r="Q111" s="70"/>
      <c r="R111" s="70"/>
      <c r="S111" s="70"/>
      <c r="T111" s="70"/>
      <c r="U111" s="57"/>
      <c r="V111" s="54"/>
      <c r="W111" s="54"/>
    </row>
    <row r="112" spans="1:23" ht="14.25">
      <c r="A112" s="48"/>
      <c r="B112" s="57"/>
      <c r="C112" s="66"/>
      <c r="D112" s="50"/>
      <c r="E112" s="50"/>
      <c r="F112" s="51"/>
      <c r="G112" s="51"/>
      <c r="H112" s="52"/>
      <c r="I112" s="53"/>
      <c r="J112" s="122"/>
      <c r="K112" s="55"/>
      <c r="L112" s="54"/>
      <c r="M112" s="54"/>
      <c r="N112" s="56"/>
      <c r="O112" s="70"/>
      <c r="P112" s="70"/>
      <c r="Q112" s="70"/>
      <c r="R112" s="70"/>
      <c r="S112" s="70"/>
      <c r="T112" s="70"/>
      <c r="U112" s="57"/>
      <c r="V112" s="54"/>
      <c r="W112" s="41"/>
    </row>
    <row r="113" spans="1:23" ht="14.25">
      <c r="A113" s="48"/>
      <c r="B113" s="49"/>
      <c r="C113" s="66"/>
      <c r="D113" s="50"/>
      <c r="E113" s="50"/>
      <c r="F113" s="51"/>
      <c r="G113" s="51"/>
      <c r="H113" s="52"/>
      <c r="I113" s="53"/>
      <c r="J113" s="122"/>
      <c r="K113" s="55"/>
      <c r="L113" s="54"/>
      <c r="M113" s="54"/>
      <c r="N113" s="58"/>
      <c r="O113" s="70"/>
      <c r="P113" s="70"/>
      <c r="Q113" s="70"/>
      <c r="R113" s="70"/>
      <c r="S113" s="70"/>
      <c r="T113" s="70"/>
      <c r="U113" s="57"/>
      <c r="V113" s="54"/>
      <c r="W113" s="41"/>
    </row>
    <row r="114" spans="1:23" ht="14.25">
      <c r="A114" s="48"/>
      <c r="B114" s="49"/>
      <c r="C114" s="66"/>
      <c r="D114" s="50"/>
      <c r="E114" s="50"/>
      <c r="F114" s="51"/>
      <c r="G114" s="51"/>
      <c r="H114" s="52"/>
      <c r="I114" s="53"/>
      <c r="J114" s="122"/>
      <c r="K114" s="57"/>
      <c r="L114" s="54"/>
      <c r="M114" s="54"/>
      <c r="N114" s="56"/>
      <c r="O114" s="70"/>
      <c r="P114" s="70"/>
      <c r="Q114" s="70"/>
      <c r="R114" s="70"/>
      <c r="S114" s="70"/>
      <c r="T114" s="70"/>
      <c r="U114" s="57"/>
      <c r="V114" s="54"/>
      <c r="W114" s="41"/>
    </row>
    <row r="115" spans="1:23" ht="14.25">
      <c r="A115" s="48"/>
      <c r="B115" s="49"/>
      <c r="C115" s="66"/>
      <c r="D115" s="50"/>
      <c r="E115" s="50"/>
      <c r="F115" s="51"/>
      <c r="G115" s="51"/>
      <c r="H115" s="52"/>
      <c r="I115" s="53"/>
      <c r="J115" s="122"/>
      <c r="K115" s="55"/>
      <c r="L115" s="54"/>
      <c r="M115" s="54"/>
      <c r="N115" s="56"/>
      <c r="O115" s="70"/>
      <c r="P115" s="70"/>
      <c r="Q115" s="70"/>
      <c r="R115" s="70"/>
      <c r="S115" s="70"/>
      <c r="T115" s="70"/>
      <c r="U115" s="57"/>
      <c r="V115" s="54"/>
      <c r="W115" s="41"/>
    </row>
    <row r="116" spans="1:23" ht="14.25">
      <c r="A116" s="48"/>
      <c r="B116" s="49"/>
      <c r="C116" s="66"/>
      <c r="D116" s="50"/>
      <c r="E116" s="50"/>
      <c r="F116" s="51"/>
      <c r="G116" s="51"/>
      <c r="H116" s="52"/>
      <c r="I116" s="53"/>
      <c r="J116" s="122"/>
      <c r="K116" s="55"/>
      <c r="L116" s="54"/>
      <c r="M116" s="54"/>
      <c r="N116" s="56"/>
      <c r="O116" s="70"/>
      <c r="P116" s="70"/>
      <c r="Q116" s="70"/>
      <c r="R116" s="70"/>
      <c r="S116" s="70"/>
      <c r="T116" s="70"/>
      <c r="U116" s="57"/>
      <c r="V116" s="54"/>
      <c r="W116" s="54"/>
    </row>
    <row r="117" spans="1:23" ht="14.25">
      <c r="A117" s="48"/>
      <c r="B117" s="49"/>
      <c r="C117" s="66"/>
      <c r="D117" s="50"/>
      <c r="E117" s="50"/>
      <c r="F117" s="51"/>
      <c r="G117" s="51"/>
      <c r="H117" s="52"/>
      <c r="I117" s="53"/>
      <c r="J117" s="122"/>
      <c r="K117" s="55"/>
      <c r="L117" s="54"/>
      <c r="M117" s="54"/>
      <c r="N117" s="56"/>
      <c r="O117" s="70"/>
      <c r="P117" s="70"/>
      <c r="Q117" s="70"/>
      <c r="R117" s="70"/>
      <c r="S117" s="70"/>
      <c r="T117" s="70"/>
      <c r="U117" s="57"/>
      <c r="V117" s="54"/>
      <c r="W117" s="41"/>
    </row>
    <row r="118" spans="1:23" ht="14.25">
      <c r="A118" s="48"/>
      <c r="B118" s="49"/>
      <c r="C118" s="66"/>
      <c r="D118" s="50"/>
      <c r="E118" s="50"/>
      <c r="F118" s="51"/>
      <c r="G118" s="51"/>
      <c r="H118" s="52"/>
      <c r="I118" s="53"/>
      <c r="J118" s="122"/>
      <c r="K118" s="55"/>
      <c r="L118" s="54"/>
      <c r="M118" s="54"/>
      <c r="N118" s="56"/>
      <c r="O118" s="70"/>
      <c r="P118" s="124"/>
      <c r="Q118" s="70"/>
      <c r="R118" s="70"/>
      <c r="S118" s="70"/>
      <c r="T118" s="70"/>
      <c r="U118" s="57"/>
      <c r="V118" s="54"/>
      <c r="W118" s="41"/>
    </row>
    <row r="119" spans="1:23" ht="14.25">
      <c r="A119" s="48"/>
      <c r="B119" s="49"/>
      <c r="C119" s="66"/>
      <c r="D119" s="50"/>
      <c r="E119" s="50"/>
      <c r="F119" s="51"/>
      <c r="G119" s="51"/>
      <c r="H119" s="52"/>
      <c r="I119" s="53"/>
      <c r="J119" s="122"/>
      <c r="K119" s="57"/>
      <c r="L119" s="54"/>
      <c r="M119" s="54"/>
      <c r="N119" s="56"/>
      <c r="O119" s="70"/>
      <c r="P119" s="124"/>
      <c r="Q119" s="70"/>
      <c r="R119" s="70"/>
      <c r="S119" s="70"/>
      <c r="T119" s="70"/>
      <c r="U119" s="57"/>
      <c r="V119" s="54"/>
      <c r="W119" s="54"/>
    </row>
    <row r="120" spans="1:23" ht="14.25">
      <c r="A120" s="48"/>
      <c r="B120" s="49"/>
      <c r="C120" s="66"/>
      <c r="D120" s="50"/>
      <c r="E120" s="50"/>
      <c r="F120" s="51"/>
      <c r="G120" s="51"/>
      <c r="H120" s="52"/>
      <c r="I120" s="53"/>
      <c r="J120" s="122"/>
      <c r="K120" s="55"/>
      <c r="L120" s="54"/>
      <c r="M120" s="54"/>
      <c r="N120" s="56"/>
      <c r="O120" s="70"/>
      <c r="P120" s="70"/>
      <c r="Q120" s="70"/>
      <c r="R120" s="70"/>
      <c r="S120" s="70"/>
      <c r="T120" s="70"/>
      <c r="U120" s="57"/>
      <c r="V120" s="54"/>
      <c r="W120" s="41"/>
    </row>
    <row r="121" spans="1:23" ht="14.25">
      <c r="A121" s="48"/>
      <c r="B121" s="49"/>
      <c r="C121" s="66"/>
      <c r="D121" s="50"/>
      <c r="E121" s="50"/>
      <c r="F121" s="51"/>
      <c r="G121" s="51"/>
      <c r="H121" s="52"/>
      <c r="I121" s="53"/>
      <c r="J121" s="122"/>
      <c r="K121" s="55"/>
      <c r="L121" s="54"/>
      <c r="M121" s="54"/>
      <c r="N121" s="56"/>
      <c r="O121" s="70"/>
      <c r="P121" s="124"/>
      <c r="Q121" s="70"/>
      <c r="R121" s="70"/>
      <c r="S121" s="70"/>
      <c r="T121" s="70"/>
      <c r="U121" s="57"/>
      <c r="V121" s="54"/>
      <c r="W121" s="41"/>
    </row>
    <row r="122" spans="1:23" ht="14.25">
      <c r="A122" s="48"/>
      <c r="B122" s="57"/>
      <c r="C122" s="66"/>
      <c r="D122" s="50"/>
      <c r="E122" s="50"/>
      <c r="F122" s="51"/>
      <c r="G122" s="51"/>
      <c r="H122" s="52"/>
      <c r="I122" s="53"/>
      <c r="J122" s="122"/>
      <c r="K122" s="55"/>
      <c r="L122" s="54"/>
      <c r="M122" s="54"/>
      <c r="N122" s="56"/>
      <c r="O122" s="70"/>
      <c r="P122" s="70"/>
      <c r="Q122" s="70"/>
      <c r="R122" s="70"/>
      <c r="S122" s="70"/>
      <c r="T122" s="70"/>
      <c r="U122" s="57"/>
      <c r="V122" s="54"/>
      <c r="W122" s="54"/>
    </row>
    <row r="123" spans="1:23" ht="14.25">
      <c r="A123" s="48"/>
      <c r="B123" s="49"/>
      <c r="C123" s="66"/>
      <c r="D123" s="50"/>
      <c r="E123" s="50"/>
      <c r="F123" s="51"/>
      <c r="G123" s="51"/>
      <c r="H123" s="52"/>
      <c r="I123" s="53"/>
      <c r="J123" s="122"/>
      <c r="K123" s="55"/>
      <c r="L123" s="54"/>
      <c r="M123" s="54"/>
      <c r="N123" s="58"/>
      <c r="O123" s="70"/>
      <c r="P123" s="70"/>
      <c r="Q123" s="70"/>
      <c r="R123" s="70"/>
      <c r="S123" s="70"/>
      <c r="T123" s="70"/>
      <c r="U123" s="57"/>
      <c r="V123" s="54"/>
      <c r="W123" s="41"/>
    </row>
    <row r="124" spans="1:23" ht="14.25">
      <c r="A124" s="48"/>
      <c r="B124" s="49"/>
      <c r="C124" s="66"/>
      <c r="D124" s="50"/>
      <c r="E124" s="50"/>
      <c r="F124" s="51"/>
      <c r="G124" s="51"/>
      <c r="H124" s="52"/>
      <c r="I124" s="53"/>
      <c r="J124" s="122"/>
      <c r="K124" s="55"/>
      <c r="L124" s="54"/>
      <c r="M124" s="54"/>
      <c r="N124" s="56"/>
      <c r="O124" s="70"/>
      <c r="P124" s="70"/>
      <c r="Q124" s="70"/>
      <c r="R124" s="70"/>
      <c r="S124" s="70"/>
      <c r="T124" s="70"/>
      <c r="U124" s="57"/>
      <c r="V124" s="54"/>
      <c r="W124" s="41"/>
    </row>
    <row r="125" spans="1:23" ht="14.25">
      <c r="A125" s="48"/>
      <c r="B125" s="49"/>
      <c r="C125" s="66"/>
      <c r="D125" s="50"/>
      <c r="E125" s="50"/>
      <c r="F125" s="51"/>
      <c r="G125" s="51"/>
      <c r="H125" s="52"/>
      <c r="I125" s="53"/>
      <c r="J125" s="122"/>
      <c r="K125" s="55"/>
      <c r="L125" s="54"/>
      <c r="M125" s="54"/>
      <c r="N125" s="56"/>
      <c r="O125" s="70"/>
      <c r="P125" s="70"/>
      <c r="Q125" s="70"/>
      <c r="R125" s="70"/>
      <c r="S125" s="70"/>
      <c r="T125" s="70"/>
      <c r="U125" s="57"/>
      <c r="V125" s="54"/>
      <c r="W125" s="54"/>
    </row>
    <row r="126" spans="1:23" ht="14.25">
      <c r="A126" s="48"/>
      <c r="B126" s="49"/>
      <c r="C126" s="66"/>
      <c r="D126" s="50"/>
      <c r="E126" s="50"/>
      <c r="F126" s="51"/>
      <c r="G126" s="51"/>
      <c r="H126" s="52"/>
      <c r="I126" s="53"/>
      <c r="J126" s="122"/>
      <c r="K126" s="55"/>
      <c r="L126" s="54"/>
      <c r="M126" s="54"/>
      <c r="N126" s="56"/>
      <c r="O126" s="70"/>
      <c r="P126" s="70"/>
      <c r="Q126" s="70"/>
      <c r="R126" s="70"/>
      <c r="S126" s="70"/>
      <c r="T126" s="70"/>
      <c r="U126" s="57"/>
      <c r="V126" s="54"/>
      <c r="W126" s="54"/>
    </row>
    <row r="127" spans="1:23" ht="14.25">
      <c r="A127" s="48"/>
      <c r="B127" s="57"/>
      <c r="C127" s="66"/>
      <c r="D127" s="50"/>
      <c r="E127" s="50"/>
      <c r="F127" s="51"/>
      <c r="G127" s="51"/>
      <c r="H127" s="52"/>
      <c r="I127" s="53"/>
      <c r="J127" s="122"/>
      <c r="K127" s="57"/>
      <c r="L127" s="54"/>
      <c r="M127" s="54"/>
      <c r="N127" s="56"/>
      <c r="O127" s="70"/>
      <c r="P127" s="70"/>
      <c r="Q127" s="70"/>
      <c r="R127" s="70"/>
      <c r="S127" s="70"/>
      <c r="T127" s="70"/>
      <c r="U127" s="49"/>
      <c r="V127" s="41"/>
      <c r="W127" s="41"/>
    </row>
    <row r="128" spans="1:23" ht="14.25">
      <c r="A128" s="48"/>
      <c r="B128" s="57"/>
      <c r="C128" s="66"/>
      <c r="D128" s="50"/>
      <c r="E128" s="50"/>
      <c r="F128" s="51"/>
      <c r="G128" s="51"/>
      <c r="H128" s="52"/>
      <c r="I128" s="53"/>
      <c r="J128" s="122"/>
      <c r="K128" s="57"/>
      <c r="L128" s="54"/>
      <c r="M128" s="54"/>
      <c r="N128" s="56"/>
      <c r="O128" s="70"/>
      <c r="P128" s="70"/>
      <c r="Q128" s="70"/>
      <c r="R128" s="70"/>
      <c r="S128" s="70"/>
      <c r="T128" s="72"/>
      <c r="U128" s="57"/>
      <c r="V128" s="54"/>
      <c r="W128" s="54"/>
    </row>
    <row r="129" spans="1:23" ht="14.25">
      <c r="A129" s="48"/>
      <c r="B129" s="57"/>
      <c r="C129" s="66"/>
      <c r="D129" s="50"/>
      <c r="E129" s="50"/>
      <c r="F129" s="51"/>
      <c r="G129" s="51"/>
      <c r="H129" s="52"/>
      <c r="I129" s="53"/>
      <c r="J129" s="122"/>
      <c r="K129" s="55"/>
      <c r="L129" s="54"/>
      <c r="M129" s="54"/>
      <c r="N129" s="56"/>
      <c r="O129" s="70"/>
      <c r="P129" s="70"/>
      <c r="Q129" s="70"/>
      <c r="R129" s="70"/>
      <c r="S129" s="70"/>
      <c r="T129" s="70"/>
      <c r="U129" s="57"/>
      <c r="V129" s="54"/>
      <c r="W129" s="54"/>
    </row>
    <row r="130" spans="1:23" ht="14.25">
      <c r="A130" s="48"/>
      <c r="B130" s="57"/>
      <c r="C130" s="66"/>
      <c r="D130" s="50"/>
      <c r="E130" s="50"/>
      <c r="F130" s="51"/>
      <c r="G130" s="51"/>
      <c r="H130" s="52"/>
      <c r="I130" s="53"/>
      <c r="J130" s="122"/>
      <c r="K130" s="55"/>
      <c r="L130" s="54"/>
      <c r="M130" s="54"/>
      <c r="N130" s="56"/>
      <c r="O130" s="70"/>
      <c r="P130" s="70"/>
      <c r="Q130" s="70"/>
      <c r="R130" s="70"/>
      <c r="S130" s="70"/>
      <c r="T130" s="70"/>
      <c r="U130" s="57"/>
      <c r="V130" s="54"/>
      <c r="W130" s="41"/>
    </row>
    <row r="131" spans="1:23" ht="14.25">
      <c r="A131" s="48"/>
      <c r="B131" s="49"/>
      <c r="C131" s="66"/>
      <c r="D131" s="50"/>
      <c r="E131" s="50"/>
      <c r="F131" s="51"/>
      <c r="G131" s="51"/>
      <c r="H131" s="52"/>
      <c r="I131" s="53"/>
      <c r="J131" s="122"/>
      <c r="K131" s="55"/>
      <c r="L131" s="54"/>
      <c r="M131" s="54"/>
      <c r="N131" s="58"/>
      <c r="O131" s="70"/>
      <c r="P131" s="70"/>
      <c r="Q131" s="70"/>
      <c r="R131" s="70"/>
      <c r="S131" s="70"/>
      <c r="T131" s="70"/>
      <c r="U131" s="49"/>
      <c r="V131" s="41"/>
      <c r="W131" s="41"/>
    </row>
    <row r="132" spans="1:23" ht="14.25">
      <c r="A132" s="48"/>
      <c r="B132" s="57"/>
      <c r="C132" s="66"/>
      <c r="D132" s="50"/>
      <c r="E132" s="50"/>
      <c r="F132" s="51"/>
      <c r="G132" s="51"/>
      <c r="H132" s="52"/>
      <c r="I132" s="53"/>
      <c r="J132" s="122"/>
      <c r="K132" s="55"/>
      <c r="L132" s="54"/>
      <c r="M132" s="54"/>
      <c r="N132" s="58"/>
      <c r="O132" s="70"/>
      <c r="P132" s="70"/>
      <c r="Q132" s="70"/>
      <c r="R132" s="70"/>
      <c r="S132" s="70"/>
      <c r="T132" s="70"/>
      <c r="U132" s="57"/>
      <c r="V132" s="54"/>
      <c r="W132" s="41"/>
    </row>
    <row r="133" spans="1:23" ht="14.25">
      <c r="A133" s="48"/>
      <c r="B133" s="57"/>
      <c r="C133" s="66"/>
      <c r="D133" s="50"/>
      <c r="E133" s="50"/>
      <c r="F133" s="51"/>
      <c r="G133" s="51"/>
      <c r="H133" s="52"/>
      <c r="I133" s="53"/>
      <c r="J133" s="122"/>
      <c r="K133" s="55"/>
      <c r="L133" s="54"/>
      <c r="M133" s="54"/>
      <c r="N133" s="56"/>
      <c r="O133" s="70"/>
      <c r="P133" s="70"/>
      <c r="Q133" s="70"/>
      <c r="R133" s="70"/>
      <c r="S133" s="70"/>
      <c r="T133" s="70"/>
      <c r="U133" s="57"/>
      <c r="V133" s="54"/>
      <c r="W133" s="54"/>
    </row>
    <row r="134" spans="1:23" ht="14.25">
      <c r="A134" s="48"/>
      <c r="B134" s="49"/>
      <c r="C134" s="66"/>
      <c r="D134" s="50"/>
      <c r="E134" s="50"/>
      <c r="F134" s="51"/>
      <c r="G134" s="51"/>
      <c r="H134" s="52"/>
      <c r="I134" s="53"/>
      <c r="J134" s="122"/>
      <c r="K134" s="55"/>
      <c r="L134" s="54"/>
      <c r="M134" s="54"/>
      <c r="N134" s="56"/>
      <c r="O134" s="70"/>
      <c r="P134" s="70"/>
      <c r="Q134" s="70"/>
      <c r="R134" s="70"/>
      <c r="S134" s="70"/>
      <c r="T134" s="70"/>
      <c r="U134" s="57"/>
      <c r="V134" s="54"/>
      <c r="W134" s="41"/>
    </row>
    <row r="135" spans="1:23" ht="14.25">
      <c r="A135" s="48"/>
      <c r="B135" s="57"/>
      <c r="C135" s="66"/>
      <c r="D135" s="50"/>
      <c r="E135" s="50"/>
      <c r="F135" s="51"/>
      <c r="G135" s="51"/>
      <c r="H135" s="52"/>
      <c r="I135" s="53"/>
      <c r="J135" s="122"/>
      <c r="K135" s="55"/>
      <c r="L135" s="54"/>
      <c r="M135" s="54"/>
      <c r="N135" s="56"/>
      <c r="O135" s="70"/>
      <c r="P135" s="124"/>
      <c r="Q135" s="70"/>
      <c r="R135" s="70"/>
      <c r="S135" s="70"/>
      <c r="T135" s="70"/>
      <c r="U135" s="57"/>
      <c r="V135" s="54"/>
      <c r="W135" s="54"/>
    </row>
    <row r="136" spans="1:23" ht="14.25">
      <c r="A136" s="48"/>
      <c r="B136" s="57"/>
      <c r="C136" s="68"/>
      <c r="D136" s="125"/>
      <c r="E136" s="125"/>
      <c r="F136" s="51"/>
      <c r="G136" s="51"/>
      <c r="H136" s="52"/>
      <c r="I136" s="53"/>
      <c r="J136" s="122"/>
      <c r="K136" s="55"/>
      <c r="L136" s="54"/>
      <c r="M136" s="54"/>
      <c r="N136" s="58"/>
      <c r="O136" s="70"/>
      <c r="P136" s="124"/>
      <c r="Q136" s="70"/>
      <c r="R136" s="70"/>
      <c r="S136" s="70"/>
      <c r="T136" s="70"/>
      <c r="U136" s="57"/>
      <c r="V136" s="41"/>
      <c r="W136" s="41"/>
    </row>
    <row r="137" spans="1:23" ht="14.25">
      <c r="A137" s="34"/>
      <c r="B137" s="35"/>
      <c r="C137" s="69"/>
      <c r="D137" s="49"/>
      <c r="E137" s="57"/>
      <c r="F137" s="51"/>
      <c r="G137" s="51"/>
      <c r="H137" s="51"/>
      <c r="I137" s="53"/>
      <c r="J137" s="122"/>
      <c r="K137" s="55"/>
      <c r="L137" s="41"/>
      <c r="M137" s="41"/>
      <c r="N137" s="58"/>
      <c r="O137" s="70"/>
      <c r="P137" s="70"/>
      <c r="Q137" s="70"/>
      <c r="R137" s="70"/>
      <c r="S137" s="70"/>
      <c r="T137" s="70"/>
      <c r="U137" s="57"/>
      <c r="V137" s="41"/>
      <c r="W137" s="41"/>
    </row>
    <row r="138" spans="1:23" ht="14.25">
      <c r="A138" s="34"/>
      <c r="B138" s="35"/>
      <c r="C138" s="7"/>
      <c r="D138" s="49"/>
      <c r="E138" s="49"/>
      <c r="F138" s="51"/>
      <c r="G138" s="51"/>
      <c r="H138" s="51"/>
      <c r="I138" s="53"/>
      <c r="J138" s="76"/>
      <c r="K138" s="49"/>
      <c r="L138" s="41"/>
      <c r="M138" s="41"/>
      <c r="N138" s="63"/>
      <c r="O138" s="71"/>
      <c r="P138" s="71"/>
      <c r="Q138" s="71"/>
      <c r="R138" s="71"/>
      <c r="S138" s="71"/>
      <c r="T138" s="71"/>
      <c r="U138" s="57"/>
      <c r="V138" s="54"/>
      <c r="W138" s="41"/>
    </row>
    <row r="139" spans="1:23" ht="14.25">
      <c r="A139" s="34"/>
      <c r="B139" s="35"/>
      <c r="C139" s="69"/>
      <c r="D139" s="57"/>
      <c r="E139" s="57"/>
      <c r="F139" s="51"/>
      <c r="G139" s="51"/>
      <c r="H139" s="51"/>
      <c r="I139" s="53"/>
      <c r="J139" s="122"/>
      <c r="K139" s="55"/>
      <c r="L139" s="54"/>
      <c r="M139" s="54"/>
      <c r="N139" s="58"/>
      <c r="O139" s="70"/>
      <c r="P139" s="70"/>
      <c r="Q139" s="70"/>
      <c r="R139" s="70"/>
      <c r="S139" s="70"/>
      <c r="T139" s="70"/>
      <c r="U139" s="65"/>
      <c r="V139" s="54"/>
      <c r="W139" s="41"/>
    </row>
    <row r="140" spans="1:23" ht="14.25">
      <c r="A140" s="34"/>
      <c r="B140" s="35"/>
      <c r="C140" s="69"/>
      <c r="D140" s="57"/>
      <c r="E140" s="57"/>
      <c r="F140" s="51"/>
      <c r="G140" s="51"/>
      <c r="H140" s="51"/>
      <c r="I140" s="53"/>
      <c r="J140" s="122"/>
      <c r="K140" s="55"/>
      <c r="L140" s="54"/>
      <c r="M140" s="54"/>
      <c r="N140" s="58"/>
      <c r="O140" s="70"/>
      <c r="P140" s="70"/>
      <c r="Q140" s="70"/>
      <c r="R140" s="70"/>
      <c r="S140" s="70"/>
      <c r="T140" s="70"/>
      <c r="U140" s="57"/>
      <c r="V140" s="54"/>
      <c r="W140" s="41"/>
    </row>
    <row r="141" spans="1:23" ht="14.25">
      <c r="A141" s="34"/>
      <c r="B141" s="35"/>
      <c r="C141" s="69"/>
      <c r="D141" s="57"/>
      <c r="E141" s="57"/>
      <c r="F141" s="51"/>
      <c r="G141" s="51"/>
      <c r="H141" s="51"/>
      <c r="I141" s="53"/>
      <c r="J141" s="122"/>
      <c r="K141" s="55"/>
      <c r="L141" s="54"/>
      <c r="M141" s="54"/>
      <c r="N141" s="58"/>
      <c r="O141" s="70"/>
      <c r="P141" s="70"/>
      <c r="Q141" s="70"/>
      <c r="R141" s="70"/>
      <c r="S141" s="70"/>
      <c r="T141" s="70"/>
      <c r="U141" s="57"/>
      <c r="V141" s="54"/>
      <c r="W141" s="41"/>
    </row>
    <row r="142" spans="1:23" ht="14.25">
      <c r="A142" s="34"/>
      <c r="B142" s="35"/>
      <c r="C142" s="2"/>
      <c r="D142" s="35"/>
      <c r="E142" s="35"/>
      <c r="F142" s="36"/>
      <c r="G142" s="36"/>
      <c r="H142" s="36"/>
      <c r="I142" s="37"/>
      <c r="J142" s="75"/>
      <c r="K142" s="39"/>
      <c r="L142" s="38"/>
      <c r="M142" s="38"/>
      <c r="N142" s="40"/>
      <c r="O142" s="28"/>
      <c r="P142" s="28"/>
      <c r="Q142" s="28"/>
      <c r="R142" s="28"/>
      <c r="S142" s="28"/>
      <c r="T142" s="28"/>
      <c r="U142" s="35"/>
      <c r="V142" s="41"/>
      <c r="W142" s="41"/>
    </row>
    <row r="143" spans="1:23" ht="14.25">
      <c r="A143" s="34"/>
      <c r="B143" s="35"/>
      <c r="C143" s="2"/>
      <c r="D143" s="35"/>
      <c r="E143" s="35"/>
      <c r="F143" s="36"/>
      <c r="G143" s="36"/>
      <c r="H143" s="36"/>
      <c r="I143" s="37"/>
      <c r="J143" s="75"/>
      <c r="K143" s="39"/>
      <c r="L143" s="38"/>
      <c r="M143" s="38"/>
      <c r="N143" s="40"/>
      <c r="O143" s="28"/>
      <c r="P143" s="28"/>
      <c r="Q143" s="28"/>
      <c r="R143" s="28"/>
      <c r="S143" s="28"/>
      <c r="T143" s="28"/>
      <c r="U143" s="35"/>
      <c r="V143" s="41"/>
      <c r="W143" s="41"/>
    </row>
    <row r="144" spans="1:23" ht="14.25">
      <c r="A144" s="34"/>
      <c r="B144" s="35"/>
      <c r="C144" s="2"/>
      <c r="D144" s="35"/>
      <c r="E144" s="35"/>
      <c r="F144" s="36"/>
      <c r="G144" s="36"/>
      <c r="H144" s="36"/>
      <c r="I144" s="37"/>
      <c r="J144" s="75"/>
      <c r="K144" s="39"/>
      <c r="L144" s="38"/>
      <c r="M144" s="38"/>
      <c r="N144" s="40"/>
      <c r="O144" s="28"/>
      <c r="P144" s="28"/>
      <c r="Q144" s="28"/>
      <c r="R144" s="28"/>
      <c r="S144" s="28"/>
      <c r="T144" s="28"/>
      <c r="U144" s="35"/>
      <c r="V144" s="41"/>
      <c r="W144" s="41"/>
    </row>
    <row r="145" spans="1:23" ht="14.25">
      <c r="A145" s="34"/>
      <c r="B145" s="35"/>
      <c r="C145" s="2"/>
      <c r="D145" s="35"/>
      <c r="E145" s="35"/>
      <c r="F145" s="36"/>
      <c r="G145" s="36"/>
      <c r="H145" s="36"/>
      <c r="I145" s="37"/>
      <c r="J145" s="75"/>
      <c r="K145" s="39"/>
      <c r="L145" s="38"/>
      <c r="M145" s="38"/>
      <c r="N145" s="40"/>
      <c r="O145" s="28"/>
      <c r="P145" s="28"/>
      <c r="Q145" s="28"/>
      <c r="R145" s="28"/>
      <c r="S145" s="28"/>
      <c r="T145" s="28"/>
      <c r="U145" s="35"/>
      <c r="V145" s="41"/>
      <c r="W145" s="41"/>
    </row>
    <row r="146" spans="1:23" ht="14.25">
      <c r="A146" s="34"/>
      <c r="B146" s="35"/>
      <c r="C146" s="2"/>
      <c r="D146" s="35"/>
      <c r="E146" s="35"/>
      <c r="F146" s="36"/>
      <c r="G146" s="36"/>
      <c r="H146" s="36"/>
      <c r="I146" s="37"/>
      <c r="J146" s="75"/>
      <c r="K146" s="39"/>
      <c r="L146" s="38"/>
      <c r="M146" s="38"/>
      <c r="N146" s="40"/>
      <c r="O146" s="28"/>
      <c r="P146" s="28"/>
      <c r="Q146" s="28"/>
      <c r="R146" s="28"/>
      <c r="S146" s="28"/>
      <c r="T146" s="28"/>
      <c r="U146" s="35"/>
      <c r="V146" s="41"/>
      <c r="W146" s="41"/>
    </row>
    <row r="147" spans="1:23" ht="14.25">
      <c r="A147" s="34"/>
      <c r="B147" s="35"/>
      <c r="C147" s="2"/>
      <c r="D147" s="35"/>
      <c r="E147" s="35"/>
      <c r="F147" s="36"/>
      <c r="G147" s="36"/>
      <c r="H147" s="36"/>
      <c r="I147" s="37"/>
      <c r="J147" s="75"/>
      <c r="K147" s="39"/>
      <c r="L147" s="38"/>
      <c r="M147" s="38"/>
      <c r="N147" s="40"/>
      <c r="O147" s="28"/>
      <c r="P147" s="28"/>
      <c r="Q147" s="28"/>
      <c r="R147" s="28"/>
      <c r="S147" s="28"/>
      <c r="T147" s="28"/>
      <c r="U147" s="35"/>
      <c r="V147" s="41"/>
      <c r="W147" s="41"/>
    </row>
    <row r="148" spans="1:23" ht="14.25">
      <c r="A148" s="34"/>
      <c r="B148" s="35"/>
      <c r="C148" s="2"/>
      <c r="D148" s="35"/>
      <c r="E148" s="35"/>
      <c r="F148" s="36"/>
      <c r="G148" s="36"/>
      <c r="H148" s="36"/>
      <c r="I148" s="37"/>
      <c r="J148" s="75"/>
      <c r="K148" s="39"/>
      <c r="L148" s="38"/>
      <c r="M148" s="38"/>
      <c r="N148" s="40"/>
      <c r="O148" s="28"/>
      <c r="P148" s="28"/>
      <c r="Q148" s="28"/>
      <c r="R148" s="28"/>
      <c r="S148" s="28"/>
      <c r="T148" s="28"/>
      <c r="U148" s="35"/>
      <c r="V148" s="41"/>
      <c r="W148" s="41"/>
    </row>
    <row r="149" spans="1:23" ht="14.25">
      <c r="A149" s="34"/>
      <c r="B149" s="35"/>
      <c r="C149" s="2"/>
      <c r="D149" s="35"/>
      <c r="E149" s="35"/>
      <c r="F149" s="36"/>
      <c r="G149" s="36"/>
      <c r="H149" s="36"/>
      <c r="I149" s="37"/>
      <c r="J149" s="75"/>
      <c r="K149" s="39"/>
      <c r="L149" s="38"/>
      <c r="M149" s="38"/>
      <c r="N149" s="40"/>
      <c r="O149" s="28"/>
      <c r="P149" s="28"/>
      <c r="Q149" s="28"/>
      <c r="R149" s="28"/>
      <c r="S149" s="28"/>
      <c r="T149" s="28"/>
      <c r="U149" s="35"/>
      <c r="V149" s="41"/>
      <c r="W149" s="41"/>
    </row>
    <row r="150" spans="1:23" ht="14.25">
      <c r="A150" s="34"/>
      <c r="B150" s="35"/>
      <c r="C150" s="2"/>
      <c r="D150" s="35"/>
      <c r="E150" s="35"/>
      <c r="F150" s="36"/>
      <c r="G150" s="36"/>
      <c r="H150" s="36"/>
      <c r="I150" s="37"/>
      <c r="J150" s="75"/>
      <c r="K150" s="39"/>
      <c r="L150" s="38"/>
      <c r="M150" s="38"/>
      <c r="N150" s="40"/>
      <c r="O150" s="28"/>
      <c r="P150" s="28"/>
      <c r="Q150" s="28"/>
      <c r="R150" s="28"/>
      <c r="S150" s="28"/>
      <c r="T150" s="28"/>
      <c r="U150" s="35"/>
      <c r="V150" s="41"/>
      <c r="W150" s="41"/>
    </row>
    <row r="151" spans="1:23" ht="14.25">
      <c r="A151" s="34"/>
      <c r="B151" s="35"/>
      <c r="C151" s="2"/>
      <c r="D151" s="35"/>
      <c r="E151" s="35"/>
      <c r="F151" s="36"/>
      <c r="G151" s="36"/>
      <c r="H151" s="36"/>
      <c r="I151" s="37"/>
      <c r="J151" s="75"/>
      <c r="K151" s="39"/>
      <c r="L151" s="38"/>
      <c r="M151" s="38"/>
      <c r="N151" s="40"/>
      <c r="O151" s="28"/>
      <c r="P151" s="28"/>
      <c r="Q151" s="28"/>
      <c r="R151" s="28"/>
      <c r="S151" s="28"/>
      <c r="T151" s="28"/>
      <c r="U151" s="35"/>
      <c r="V151" s="41"/>
      <c r="W151" s="41"/>
    </row>
    <row r="152" spans="1:23" ht="14.25">
      <c r="A152" s="34"/>
      <c r="B152" s="35"/>
      <c r="C152" s="2"/>
      <c r="D152" s="35"/>
      <c r="E152" s="35"/>
      <c r="F152" s="36"/>
      <c r="G152" s="36"/>
      <c r="H152" s="36"/>
      <c r="I152" s="37"/>
      <c r="J152" s="75"/>
      <c r="K152" s="39"/>
      <c r="L152" s="38"/>
      <c r="M152" s="38"/>
      <c r="N152" s="40"/>
      <c r="O152" s="28"/>
      <c r="P152" s="28"/>
      <c r="Q152" s="28"/>
      <c r="R152" s="28"/>
      <c r="S152" s="28"/>
      <c r="T152" s="28"/>
      <c r="U152" s="35"/>
      <c r="V152" s="41"/>
      <c r="W152" s="41"/>
    </row>
  </sheetData>
  <sheetProtection sheet="1" objects="1"/>
  <printOptions/>
  <pageMargins left="0" right="0" top="1.220472440944882" bottom="0.5118110236220472" header="0.5118110236220472" footer="0.11811023622047245"/>
  <pageSetup fitToHeight="2" fitToWidth="1" horizontalDpi="600" verticalDpi="600" orientation="landscape" paperSize="9" scale="84" r:id="rId1"/>
  <headerFooter>
    <oddHeader>&amp;L&amp;14JUNNU TOUR 2018-2019
Ultimate Bowling - osakilpailu , 18.1.-20.1.2019 Rauman Keilahalli
Kuuden sarjan karsinta (am.), Tytöt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12">
    <pageSetUpPr fitToPage="1"/>
  </sheetPr>
  <dimension ref="A1:V24"/>
  <sheetViews>
    <sheetView zoomScale="130" zoomScaleNormal="130" zoomScalePageLayoutView="0" workbookViewId="0" topLeftCell="A1">
      <pane xSplit="9" topLeftCell="J1" activePane="topRight" state="frozen"/>
      <selection pane="topLeft" activeCell="D6" sqref="D6"/>
      <selection pane="topRight" activeCell="A2" sqref="A2:IV2"/>
    </sheetView>
  </sheetViews>
  <sheetFormatPr defaultColWidth="9.140625" defaultRowHeight="12.75"/>
  <cols>
    <col min="1" max="1" width="4.8515625" style="35" bestFit="1" customWidth="1"/>
    <col min="2" max="2" width="14.8515625" style="35" hidden="1" customWidth="1"/>
    <col min="3" max="3" width="24.421875" style="35" customWidth="1"/>
    <col min="4" max="4" width="20.00390625" style="35" customWidth="1"/>
    <col min="5" max="5" width="15.57421875" style="35" customWidth="1"/>
    <col min="6" max="6" width="8.28125" style="36" customWidth="1"/>
    <col min="7" max="7" width="5.28125" style="36" customWidth="1"/>
    <col min="8" max="8" width="7.421875" style="44" customWidth="1"/>
    <col min="9" max="9" width="10.421875" style="74" customWidth="1"/>
    <col min="10" max="10" width="3.8515625" style="2" customWidth="1"/>
    <col min="11" max="11" width="5.00390625" style="39" customWidth="1"/>
    <col min="12" max="12" width="8.7109375" style="39" customWidth="1"/>
    <col min="13" max="13" width="3.28125" style="39" customWidth="1"/>
    <col min="14" max="14" width="3.421875" style="40" customWidth="1"/>
    <col min="15" max="19" width="9.57421875" style="36" bestFit="1" customWidth="1"/>
    <col min="20" max="20" width="9.140625" style="38" customWidth="1"/>
    <col min="21" max="16384" width="9.140625" style="35" customWidth="1"/>
  </cols>
  <sheetData>
    <row r="1" spans="1:10" ht="12.75">
      <c r="A1" s="2"/>
      <c r="J1" s="35"/>
    </row>
    <row r="2" spans="2:20" ht="42.75" customHeight="1" hidden="1">
      <c r="B2" s="49"/>
      <c r="C2" s="50"/>
      <c r="D2" s="50"/>
      <c r="E2" s="50"/>
      <c r="G2" s="55"/>
      <c r="J2" s="35"/>
      <c r="K2" s="55"/>
      <c r="L2" s="54"/>
      <c r="M2" s="54"/>
      <c r="T2" s="54"/>
    </row>
    <row r="3" spans="2:20" ht="14.25">
      <c r="B3" s="49"/>
      <c r="C3" s="50"/>
      <c r="D3" s="50"/>
      <c r="E3" s="50"/>
      <c r="G3" s="55"/>
      <c r="J3" s="35"/>
      <c r="K3" s="55"/>
      <c r="L3" s="54"/>
      <c r="M3" s="54"/>
      <c r="T3" s="54"/>
    </row>
    <row r="4" spans="1:21" ht="14.25">
      <c r="A4" s="83" t="s">
        <v>0</v>
      </c>
      <c r="B4" s="84" t="s">
        <v>30</v>
      </c>
      <c r="C4" s="85" t="s">
        <v>1</v>
      </c>
      <c r="D4" s="85" t="s">
        <v>11</v>
      </c>
      <c r="E4" s="85" t="s">
        <v>2</v>
      </c>
      <c r="F4" s="86" t="s">
        <v>3</v>
      </c>
      <c r="G4" s="46" t="s">
        <v>4</v>
      </c>
      <c r="H4" s="86" t="s">
        <v>5</v>
      </c>
      <c r="I4" s="87" t="s">
        <v>6</v>
      </c>
      <c r="J4" s="88" t="s">
        <v>27</v>
      </c>
      <c r="K4" s="89" t="s">
        <v>12</v>
      </c>
      <c r="L4" s="61" t="s">
        <v>13</v>
      </c>
      <c r="M4" s="61"/>
      <c r="N4" s="90" t="s">
        <v>37</v>
      </c>
      <c r="O4" s="86" t="s">
        <v>14</v>
      </c>
      <c r="P4" s="86" t="s">
        <v>15</v>
      </c>
      <c r="Q4" s="86" t="s">
        <v>16</v>
      </c>
      <c r="R4" s="86" t="s">
        <v>17</v>
      </c>
      <c r="S4" s="86" t="s">
        <v>18</v>
      </c>
      <c r="T4" s="54"/>
      <c r="U4" s="35" t="s">
        <v>28</v>
      </c>
    </row>
    <row r="5" spans="1:22" s="49" customFormat="1" ht="14.25">
      <c r="A5" s="82" t="s">
        <v>7</v>
      </c>
      <c r="B5" s="57" t="s">
        <v>182</v>
      </c>
      <c r="C5" s="69" t="s">
        <v>183</v>
      </c>
      <c r="D5" s="57" t="s">
        <v>148</v>
      </c>
      <c r="E5" s="57" t="s">
        <v>149</v>
      </c>
      <c r="F5" s="51">
        <f>IF(O5="","0",SUM(O5:S5))</f>
        <v>1242</v>
      </c>
      <c r="G5" s="51">
        <v>0</v>
      </c>
      <c r="H5" s="52">
        <f>IF(F5="0","0",F5+G5/5*N5)</f>
        <v>1242</v>
      </c>
      <c r="I5" s="91">
        <f>IF(F5="0","0",F5/N5)</f>
        <v>248.4</v>
      </c>
      <c r="J5" s="69"/>
      <c r="K5" s="55" t="s">
        <v>89</v>
      </c>
      <c r="L5" s="54">
        <v>2001</v>
      </c>
      <c r="M5" s="54"/>
      <c r="N5" s="92">
        <f>IF(F5="","0",COUNT(O5:S5))</f>
        <v>5</v>
      </c>
      <c r="O5" s="126">
        <v>300</v>
      </c>
      <c r="P5" s="126">
        <v>258</v>
      </c>
      <c r="Q5" s="126">
        <v>194</v>
      </c>
      <c r="R5" s="126">
        <v>244</v>
      </c>
      <c r="S5" s="127">
        <v>246</v>
      </c>
      <c r="T5" s="54"/>
      <c r="U5" s="54">
        <v>1</v>
      </c>
      <c r="V5" s="62"/>
    </row>
    <row r="6" spans="1:22" s="49" customFormat="1" ht="14.25">
      <c r="A6" s="82" t="s">
        <v>8</v>
      </c>
      <c r="B6" s="57" t="s">
        <v>238</v>
      </c>
      <c r="C6" s="69" t="s">
        <v>239</v>
      </c>
      <c r="D6" s="57" t="s">
        <v>167</v>
      </c>
      <c r="E6" s="57" t="s">
        <v>168</v>
      </c>
      <c r="F6" s="51">
        <f>IF(O6="","0",SUM(O6:S6))</f>
        <v>1141</v>
      </c>
      <c r="G6" s="51">
        <v>80</v>
      </c>
      <c r="H6" s="52">
        <f>IF(F6="0","0",F6+G6/5*N6)</f>
        <v>1221</v>
      </c>
      <c r="I6" s="91">
        <f>IF(F6="0","0",F6/N6)</f>
        <v>228.2</v>
      </c>
      <c r="J6" s="69"/>
      <c r="K6" s="55" t="s">
        <v>89</v>
      </c>
      <c r="L6" s="54">
        <v>2005</v>
      </c>
      <c r="M6" s="54"/>
      <c r="N6" s="92">
        <f>IF(F6="","0",COUNT(O6:S6))</f>
        <v>5</v>
      </c>
      <c r="O6" s="126">
        <v>234</v>
      </c>
      <c r="P6" s="126">
        <v>235</v>
      </c>
      <c r="Q6" s="126">
        <v>232</v>
      </c>
      <c r="R6" s="126">
        <v>201</v>
      </c>
      <c r="S6" s="127">
        <v>239</v>
      </c>
      <c r="T6" s="54"/>
      <c r="U6" s="54"/>
      <c r="V6" s="48"/>
    </row>
    <row r="7" spans="1:22" s="49" customFormat="1" ht="14.25">
      <c r="A7" s="82" t="s">
        <v>9</v>
      </c>
      <c r="B7" s="57" t="s">
        <v>169</v>
      </c>
      <c r="C7" s="66" t="s">
        <v>166</v>
      </c>
      <c r="D7" s="50" t="s">
        <v>321</v>
      </c>
      <c r="E7" s="50" t="s">
        <v>322</v>
      </c>
      <c r="F7" s="51">
        <f>IF(O7="","0",SUM(O7:S7))</f>
        <v>1179</v>
      </c>
      <c r="G7" s="51">
        <v>0</v>
      </c>
      <c r="H7" s="52">
        <f>IF(F7="0","0",F7+G7/5*N7)</f>
        <v>1179</v>
      </c>
      <c r="I7" s="91">
        <f>IF(F7="0","0",F7/N7)</f>
        <v>235.8</v>
      </c>
      <c r="J7" s="69"/>
      <c r="K7" s="57" t="s">
        <v>89</v>
      </c>
      <c r="L7" s="54">
        <v>2002</v>
      </c>
      <c r="M7" s="54"/>
      <c r="N7" s="92">
        <f>IF(F7="","0",COUNT(O7:S7))</f>
        <v>5</v>
      </c>
      <c r="O7" s="126">
        <v>259</v>
      </c>
      <c r="P7" s="126">
        <v>174</v>
      </c>
      <c r="Q7" s="126">
        <v>300</v>
      </c>
      <c r="R7" s="126">
        <v>235</v>
      </c>
      <c r="S7" s="127">
        <v>211</v>
      </c>
      <c r="T7" s="54"/>
      <c r="U7" s="54">
        <v>1</v>
      </c>
      <c r="V7" s="48"/>
    </row>
    <row r="8" spans="1:22" s="49" customFormat="1" ht="15" thickBot="1">
      <c r="A8" s="133" t="s">
        <v>10</v>
      </c>
      <c r="B8" s="134" t="s">
        <v>220</v>
      </c>
      <c r="C8" s="169" t="s">
        <v>221</v>
      </c>
      <c r="D8" s="134" t="s">
        <v>222</v>
      </c>
      <c r="E8" s="134" t="s">
        <v>223</v>
      </c>
      <c r="F8" s="135">
        <f>IF(O8="","0",SUM(O8:S8))</f>
        <v>1164</v>
      </c>
      <c r="G8" s="135">
        <v>0</v>
      </c>
      <c r="H8" s="136">
        <f>IF(F8="0","0",F8+G8/5*N8)</f>
        <v>1164</v>
      </c>
      <c r="I8" s="141">
        <f>IF(F8="0","0",F8/N8)</f>
        <v>232.8</v>
      </c>
      <c r="J8" s="142"/>
      <c r="K8" s="137" t="s">
        <v>89</v>
      </c>
      <c r="L8" s="138">
        <v>2000</v>
      </c>
      <c r="M8" s="138"/>
      <c r="N8" s="143">
        <f>IF(F8="","0",COUNT(O8:S8))</f>
        <v>5</v>
      </c>
      <c r="O8" s="144">
        <v>234</v>
      </c>
      <c r="P8" s="144">
        <v>226</v>
      </c>
      <c r="Q8" s="144">
        <v>214</v>
      </c>
      <c r="R8" s="144">
        <v>242</v>
      </c>
      <c r="S8" s="145">
        <v>248</v>
      </c>
      <c r="T8" s="138"/>
      <c r="U8" s="138"/>
      <c r="V8" s="48"/>
    </row>
    <row r="9" spans="1:22" s="49" customFormat="1" ht="14.25">
      <c r="A9" s="82" t="s">
        <v>41</v>
      </c>
      <c r="B9" s="57" t="s">
        <v>100</v>
      </c>
      <c r="C9" s="66" t="s">
        <v>101</v>
      </c>
      <c r="D9" s="50" t="s">
        <v>99</v>
      </c>
      <c r="E9" s="50" t="s">
        <v>91</v>
      </c>
      <c r="F9" s="51">
        <f>IF(O9="","0",SUM(O9:S9))</f>
        <v>1119</v>
      </c>
      <c r="G9" s="51">
        <v>40</v>
      </c>
      <c r="H9" s="52">
        <f>IF(F9="0","0",F9+G9/5*N9)</f>
        <v>1159</v>
      </c>
      <c r="I9" s="91">
        <f>IF(F9="0","0",F9/N9)</f>
        <v>223.8</v>
      </c>
      <c r="J9" s="69"/>
      <c r="K9" s="55" t="s">
        <v>89</v>
      </c>
      <c r="L9" s="54">
        <v>2003</v>
      </c>
      <c r="M9" s="54"/>
      <c r="N9" s="92">
        <f>IF(F9="","0",COUNT(O9:S9))</f>
        <v>5</v>
      </c>
      <c r="O9" s="126">
        <v>208</v>
      </c>
      <c r="P9" s="126">
        <v>258</v>
      </c>
      <c r="Q9" s="126">
        <v>192</v>
      </c>
      <c r="R9" s="126">
        <v>228</v>
      </c>
      <c r="S9" s="127">
        <v>233</v>
      </c>
      <c r="T9" s="54"/>
      <c r="U9" s="54"/>
      <c r="V9" s="48"/>
    </row>
    <row r="10" spans="1:22" s="49" customFormat="1" ht="14.25">
      <c r="A10" s="82" t="s">
        <v>42</v>
      </c>
      <c r="B10" s="57" t="s">
        <v>96</v>
      </c>
      <c r="C10" s="69" t="s">
        <v>97</v>
      </c>
      <c r="D10" s="57" t="s">
        <v>98</v>
      </c>
      <c r="E10" s="57" t="s">
        <v>95</v>
      </c>
      <c r="F10" s="51">
        <f>IF(O10="","0",SUM(O10:S10))</f>
        <v>1100</v>
      </c>
      <c r="G10" s="51">
        <v>40</v>
      </c>
      <c r="H10" s="52">
        <f>IF(F10="0","0",F10+G10/5*N10)</f>
        <v>1140</v>
      </c>
      <c r="I10" s="91">
        <f>IF(F10="0","0",F10/N10)</f>
        <v>220</v>
      </c>
      <c r="J10" s="69"/>
      <c r="K10" s="55" t="s">
        <v>89</v>
      </c>
      <c r="L10" s="54">
        <v>2003</v>
      </c>
      <c r="M10" s="54"/>
      <c r="N10" s="92">
        <f>IF(F10="","0",COUNT(O10:S10))</f>
        <v>5</v>
      </c>
      <c r="O10" s="126">
        <v>188</v>
      </c>
      <c r="P10" s="126">
        <v>258</v>
      </c>
      <c r="Q10" s="126">
        <v>235</v>
      </c>
      <c r="R10" s="126">
        <v>214</v>
      </c>
      <c r="S10" s="127">
        <v>205</v>
      </c>
      <c r="T10" s="54"/>
      <c r="U10" s="54"/>
      <c r="V10" s="48"/>
    </row>
    <row r="11" spans="1:22" s="49" customFormat="1" ht="14.25">
      <c r="A11" s="82" t="s">
        <v>43</v>
      </c>
      <c r="B11" s="57" t="s">
        <v>303</v>
      </c>
      <c r="C11" s="69" t="s">
        <v>304</v>
      </c>
      <c r="D11" s="57" t="s">
        <v>114</v>
      </c>
      <c r="E11" s="57" t="s">
        <v>115</v>
      </c>
      <c r="F11" s="51">
        <f>IF(O11="","0",SUM(O11:S11))</f>
        <v>1060</v>
      </c>
      <c r="G11" s="51">
        <v>80</v>
      </c>
      <c r="H11" s="52">
        <f>IF(F11="0","0",F11+G11/5*N11)</f>
        <v>1140</v>
      </c>
      <c r="I11" s="91">
        <f>IF(F11="0","0",F11/N11)</f>
        <v>212</v>
      </c>
      <c r="J11" s="69"/>
      <c r="K11" s="55" t="s">
        <v>89</v>
      </c>
      <c r="L11" s="54">
        <v>2006</v>
      </c>
      <c r="M11" s="54"/>
      <c r="N11" s="92">
        <f>IF(F11="","0",COUNT(O11:S11))</f>
        <v>5</v>
      </c>
      <c r="O11" s="126">
        <v>196</v>
      </c>
      <c r="P11" s="126">
        <v>217</v>
      </c>
      <c r="Q11" s="126">
        <v>225</v>
      </c>
      <c r="R11" s="126">
        <v>210</v>
      </c>
      <c r="S11" s="127">
        <v>212</v>
      </c>
      <c r="T11" s="54"/>
      <c r="U11" s="54"/>
      <c r="V11" s="48"/>
    </row>
    <row r="12" spans="1:22" s="49" customFormat="1" ht="14.25">
      <c r="A12" s="82" t="s">
        <v>44</v>
      </c>
      <c r="B12" s="57" t="s">
        <v>105</v>
      </c>
      <c r="C12" s="69" t="s">
        <v>104</v>
      </c>
      <c r="D12" s="57" t="s">
        <v>106</v>
      </c>
      <c r="E12" s="57" t="s">
        <v>107</v>
      </c>
      <c r="F12" s="51">
        <f>IF(O12="","0",SUM(O12:S12))</f>
        <v>1099</v>
      </c>
      <c r="G12" s="51">
        <v>40</v>
      </c>
      <c r="H12" s="52">
        <f>IF(F12="0","0",F12+G12/5*N12)</f>
        <v>1139</v>
      </c>
      <c r="I12" s="91">
        <f>IF(F12="0","0",F12/N12)</f>
        <v>219.8</v>
      </c>
      <c r="J12" s="69"/>
      <c r="K12" s="55" t="s">
        <v>89</v>
      </c>
      <c r="L12" s="54">
        <v>2003</v>
      </c>
      <c r="M12" s="54"/>
      <c r="N12" s="92">
        <f>IF(F12="","0",COUNT(O12:S12))</f>
        <v>5</v>
      </c>
      <c r="O12" s="126">
        <v>196</v>
      </c>
      <c r="P12" s="126">
        <v>210</v>
      </c>
      <c r="Q12" s="126">
        <v>239</v>
      </c>
      <c r="R12" s="126">
        <v>208</v>
      </c>
      <c r="S12" s="127">
        <v>246</v>
      </c>
      <c r="T12" s="54"/>
      <c r="U12" s="54"/>
      <c r="V12" s="48"/>
    </row>
    <row r="13" spans="1:22" s="49" customFormat="1" ht="14.25">
      <c r="A13" s="82" t="s">
        <v>45</v>
      </c>
      <c r="B13" s="57" t="s">
        <v>332</v>
      </c>
      <c r="C13" s="69" t="s">
        <v>333</v>
      </c>
      <c r="D13" s="57" t="s">
        <v>99</v>
      </c>
      <c r="E13" s="57" t="s">
        <v>91</v>
      </c>
      <c r="F13" s="51">
        <f>IF(O13="","0",SUM(O13:S13))</f>
        <v>1069</v>
      </c>
      <c r="G13" s="51">
        <v>40</v>
      </c>
      <c r="H13" s="52">
        <f>IF(F13="0","0",F13+G13/5*N13)</f>
        <v>1109</v>
      </c>
      <c r="I13" s="91">
        <f>IF(F13="0","0",F13/N13)</f>
        <v>213.8</v>
      </c>
      <c r="J13" s="69"/>
      <c r="K13" s="55" t="s">
        <v>89</v>
      </c>
      <c r="L13" s="54">
        <v>2003</v>
      </c>
      <c r="M13" s="54"/>
      <c r="N13" s="92">
        <f>IF(F13="","0",COUNT(O13:S13))</f>
        <v>5</v>
      </c>
      <c r="O13" s="126">
        <v>258</v>
      </c>
      <c r="P13" s="126">
        <v>219</v>
      </c>
      <c r="Q13" s="126">
        <v>235</v>
      </c>
      <c r="R13" s="126">
        <v>119</v>
      </c>
      <c r="S13" s="127">
        <v>238</v>
      </c>
      <c r="T13" s="54"/>
      <c r="U13" s="54"/>
      <c r="V13" s="48"/>
    </row>
    <row r="14" spans="1:22" s="49" customFormat="1" ht="14.25">
      <c r="A14" s="82" t="s">
        <v>46</v>
      </c>
      <c r="B14" s="57" t="s">
        <v>224</v>
      </c>
      <c r="C14" s="66" t="s">
        <v>225</v>
      </c>
      <c r="D14" s="50" t="s">
        <v>99</v>
      </c>
      <c r="E14" s="50" t="s">
        <v>91</v>
      </c>
      <c r="F14" s="51">
        <f>IF(O14="","0",SUM(O14:S14))</f>
        <v>1094</v>
      </c>
      <c r="G14" s="51">
        <v>0</v>
      </c>
      <c r="H14" s="52">
        <f>IF(F14="0","0",F14+G14/5*N14)</f>
        <v>1094</v>
      </c>
      <c r="I14" s="91">
        <f>IF(F14="0","0",F14/N14)</f>
        <v>218.8</v>
      </c>
      <c r="J14" s="69"/>
      <c r="K14" s="57" t="s">
        <v>89</v>
      </c>
      <c r="L14" s="54">
        <v>1999</v>
      </c>
      <c r="M14" s="54"/>
      <c r="N14" s="92">
        <f>IF(F14="","0",COUNT(O14:S14))</f>
        <v>5</v>
      </c>
      <c r="O14" s="126">
        <v>175</v>
      </c>
      <c r="P14" s="126">
        <v>247</v>
      </c>
      <c r="Q14" s="126">
        <v>259</v>
      </c>
      <c r="R14" s="126">
        <v>204</v>
      </c>
      <c r="S14" s="127">
        <v>209</v>
      </c>
      <c r="T14" s="54"/>
      <c r="U14" s="54"/>
      <c r="V14" s="48"/>
    </row>
    <row r="15" spans="1:22" s="49" customFormat="1" ht="14.25">
      <c r="A15" s="82" t="s">
        <v>47</v>
      </c>
      <c r="B15" s="57" t="s">
        <v>340</v>
      </c>
      <c r="C15" s="66" t="s">
        <v>341</v>
      </c>
      <c r="D15" s="50" t="s">
        <v>342</v>
      </c>
      <c r="E15" s="50" t="s">
        <v>149</v>
      </c>
      <c r="F15" s="51">
        <f>IF(O15="","0",SUM(O15:S15))</f>
        <v>1089</v>
      </c>
      <c r="G15" s="51">
        <v>0</v>
      </c>
      <c r="H15" s="52">
        <f>IF(F15="0","0",F15+G15/5*N15)</f>
        <v>1089</v>
      </c>
      <c r="I15" s="91">
        <f>IF(F15="0","0",F15/N15)</f>
        <v>217.8</v>
      </c>
      <c r="J15" s="69"/>
      <c r="K15" s="55" t="s">
        <v>89</v>
      </c>
      <c r="L15" s="54">
        <v>1999</v>
      </c>
      <c r="M15" s="54"/>
      <c r="N15" s="92">
        <f>IF(F15="","0",COUNT(O15:S15))</f>
        <v>5</v>
      </c>
      <c r="O15" s="126">
        <v>170</v>
      </c>
      <c r="P15" s="126">
        <v>255</v>
      </c>
      <c r="Q15" s="126">
        <v>268</v>
      </c>
      <c r="R15" s="126">
        <v>192</v>
      </c>
      <c r="S15" s="127">
        <v>204</v>
      </c>
      <c r="T15" s="54"/>
      <c r="U15" s="54"/>
      <c r="V15" s="48"/>
    </row>
    <row r="16" spans="1:22" s="49" customFormat="1" ht="14.25">
      <c r="A16" s="82" t="s">
        <v>48</v>
      </c>
      <c r="B16" s="57" t="s">
        <v>184</v>
      </c>
      <c r="C16" s="69" t="s">
        <v>185</v>
      </c>
      <c r="D16" s="57" t="s">
        <v>219</v>
      </c>
      <c r="E16" s="57" t="s">
        <v>151</v>
      </c>
      <c r="F16" s="51">
        <f>IF(O16="","0",SUM(O16:S16))</f>
        <v>1074</v>
      </c>
      <c r="G16" s="51">
        <v>0</v>
      </c>
      <c r="H16" s="52">
        <f>IF(F16="0","0",F16+G16/5*N16)</f>
        <v>1074</v>
      </c>
      <c r="I16" s="91">
        <f>IF(F16="0","0",F16/N16)</f>
        <v>214.8</v>
      </c>
      <c r="J16" s="69"/>
      <c r="K16" s="55" t="s">
        <v>89</v>
      </c>
      <c r="L16" s="54">
        <v>2001</v>
      </c>
      <c r="M16" s="54"/>
      <c r="N16" s="92">
        <f>IF(F16="","0",COUNT(O16:S16))</f>
        <v>5</v>
      </c>
      <c r="O16" s="126">
        <v>199</v>
      </c>
      <c r="P16" s="126">
        <v>216</v>
      </c>
      <c r="Q16" s="126">
        <v>207</v>
      </c>
      <c r="R16" s="126">
        <v>195</v>
      </c>
      <c r="S16" s="127">
        <v>257</v>
      </c>
      <c r="T16" s="54"/>
      <c r="U16" s="54"/>
      <c r="V16" s="48"/>
    </row>
    <row r="17" spans="1:22" s="49" customFormat="1" ht="14.25">
      <c r="A17" s="82" t="s">
        <v>49</v>
      </c>
      <c r="B17" s="57" t="s">
        <v>177</v>
      </c>
      <c r="C17" s="69" t="s">
        <v>172</v>
      </c>
      <c r="D17" s="57" t="s">
        <v>323</v>
      </c>
      <c r="E17" s="57" t="s">
        <v>92</v>
      </c>
      <c r="F17" s="51">
        <f>IF(O17="","0",SUM(O17:S17))</f>
        <v>988</v>
      </c>
      <c r="G17" s="51">
        <v>0</v>
      </c>
      <c r="H17" s="52">
        <f>IF(F17="0","0",F17+G17/5*N17)</f>
        <v>988</v>
      </c>
      <c r="I17" s="91">
        <f>IF(F17="0","0",F17/N17)</f>
        <v>197.6</v>
      </c>
      <c r="J17" s="69"/>
      <c r="K17" s="55" t="s">
        <v>89</v>
      </c>
      <c r="L17" s="54">
        <v>2003</v>
      </c>
      <c r="M17" s="54"/>
      <c r="N17" s="92">
        <f>IF(F17="","0",COUNT(O17:S17))</f>
        <v>5</v>
      </c>
      <c r="O17" s="126">
        <v>203</v>
      </c>
      <c r="P17" s="126">
        <v>192</v>
      </c>
      <c r="Q17" s="126">
        <v>180</v>
      </c>
      <c r="R17" s="126">
        <v>210</v>
      </c>
      <c r="S17" s="127">
        <v>203</v>
      </c>
      <c r="T17" s="54"/>
      <c r="U17" s="54">
        <v>1</v>
      </c>
      <c r="V17" s="48"/>
    </row>
    <row r="18" spans="1:22" s="49" customFormat="1" ht="14.25">
      <c r="A18" s="82" t="s">
        <v>50</v>
      </c>
      <c r="B18" s="57" t="s">
        <v>174</v>
      </c>
      <c r="C18" s="69" t="s">
        <v>170</v>
      </c>
      <c r="D18" s="57" t="s">
        <v>103</v>
      </c>
      <c r="E18" s="57" t="s">
        <v>102</v>
      </c>
      <c r="F18" s="51">
        <f>IF(O18="","0",SUM(O18:S18))</f>
        <v>953</v>
      </c>
      <c r="G18" s="51">
        <v>0</v>
      </c>
      <c r="H18" s="52">
        <f>IF(F18="0","0",F18+G18/5*N18)</f>
        <v>953</v>
      </c>
      <c r="I18" s="91">
        <f>IF(F18="0","0",F18/N18)</f>
        <v>190.6</v>
      </c>
      <c r="J18" s="69"/>
      <c r="K18" s="55" t="s">
        <v>89</v>
      </c>
      <c r="L18" s="54">
        <v>2002</v>
      </c>
      <c r="M18" s="54"/>
      <c r="N18" s="92">
        <f>IF(F18="","0",COUNT(O18:S18))</f>
        <v>5</v>
      </c>
      <c r="O18" s="126">
        <v>182</v>
      </c>
      <c r="P18" s="126">
        <v>183</v>
      </c>
      <c r="Q18" s="126">
        <v>158</v>
      </c>
      <c r="R18" s="126">
        <v>194</v>
      </c>
      <c r="S18" s="127">
        <v>236</v>
      </c>
      <c r="T18" s="54"/>
      <c r="U18" s="54">
        <v>1</v>
      </c>
      <c r="V18" s="48"/>
    </row>
    <row r="19" spans="1:22" s="49" customFormat="1" ht="14.25">
      <c r="A19" s="82" t="s">
        <v>51</v>
      </c>
      <c r="B19" s="57" t="s">
        <v>180</v>
      </c>
      <c r="C19" s="69" t="s">
        <v>181</v>
      </c>
      <c r="D19" s="57" t="s">
        <v>161</v>
      </c>
      <c r="E19" s="57" t="s">
        <v>162</v>
      </c>
      <c r="F19" s="51">
        <f>IF(O19="","0",SUM(O19:S19))</f>
        <v>868</v>
      </c>
      <c r="G19" s="51">
        <v>80</v>
      </c>
      <c r="H19" s="52">
        <f>IF(F19="0","0",F19+G19/5*N19)</f>
        <v>948</v>
      </c>
      <c r="I19" s="91">
        <f>IF(F19="0","0",F19/N19)</f>
        <v>173.6</v>
      </c>
      <c r="J19" s="69"/>
      <c r="K19" s="55" t="s">
        <v>89</v>
      </c>
      <c r="L19" s="54">
        <v>2005</v>
      </c>
      <c r="M19" s="54"/>
      <c r="N19" s="92">
        <f>IF(F19="","0",COUNT(O19:S19))</f>
        <v>5</v>
      </c>
      <c r="O19" s="126">
        <v>163</v>
      </c>
      <c r="P19" s="126">
        <v>172</v>
      </c>
      <c r="Q19" s="126">
        <v>209</v>
      </c>
      <c r="R19" s="126">
        <v>139</v>
      </c>
      <c r="S19" s="127">
        <v>185</v>
      </c>
      <c r="T19" s="54"/>
      <c r="U19" s="54"/>
      <c r="V19" s="48"/>
    </row>
    <row r="20" spans="1:22" s="49" customFormat="1" ht="14.25">
      <c r="A20" s="82" t="s">
        <v>52</v>
      </c>
      <c r="B20" s="57" t="s">
        <v>186</v>
      </c>
      <c r="C20" s="66" t="s">
        <v>187</v>
      </c>
      <c r="D20" s="50" t="s">
        <v>219</v>
      </c>
      <c r="E20" s="50" t="s">
        <v>151</v>
      </c>
      <c r="F20" s="51">
        <f>IF(O20="","0",SUM(O20:S20))</f>
        <v>907</v>
      </c>
      <c r="G20" s="51">
        <v>0</v>
      </c>
      <c r="H20" s="52">
        <f>IF(F20="0","0",F20+G20/5*N20)</f>
        <v>907</v>
      </c>
      <c r="I20" s="91">
        <f>IF(F20="0","0",F20/N20)</f>
        <v>181.4</v>
      </c>
      <c r="J20" s="69"/>
      <c r="K20" s="57" t="s">
        <v>89</v>
      </c>
      <c r="L20" s="54">
        <v>2000</v>
      </c>
      <c r="M20" s="54"/>
      <c r="N20" s="92">
        <f>IF(F20="","0",COUNT(O20:S20))</f>
        <v>5</v>
      </c>
      <c r="O20" s="126">
        <v>205</v>
      </c>
      <c r="P20" s="126">
        <v>192</v>
      </c>
      <c r="Q20" s="126">
        <v>184</v>
      </c>
      <c r="R20" s="126">
        <v>159</v>
      </c>
      <c r="S20" s="127">
        <v>167</v>
      </c>
      <c r="T20" s="54"/>
      <c r="U20" s="54"/>
      <c r="V20" s="48"/>
    </row>
    <row r="21" spans="1:22" s="49" customFormat="1" ht="14.25">
      <c r="A21" s="82"/>
      <c r="B21" s="57"/>
      <c r="C21" s="66"/>
      <c r="D21" s="50"/>
      <c r="E21" s="50"/>
      <c r="F21" s="51"/>
      <c r="G21" s="51"/>
      <c r="H21" s="52"/>
      <c r="I21" s="91"/>
      <c r="J21" s="69"/>
      <c r="K21" s="55"/>
      <c r="L21" s="54"/>
      <c r="M21" s="54"/>
      <c r="N21" s="92"/>
      <c r="O21" s="126"/>
      <c r="P21" s="126"/>
      <c r="Q21" s="126"/>
      <c r="R21" s="126"/>
      <c r="S21" s="127"/>
      <c r="T21" s="54"/>
      <c r="U21" s="54"/>
      <c r="V21" s="48"/>
    </row>
    <row r="22" spans="1:22" s="49" customFormat="1" ht="14.25">
      <c r="A22" s="82"/>
      <c r="B22" s="57"/>
      <c r="C22" s="66"/>
      <c r="D22" s="50"/>
      <c r="E22" s="50"/>
      <c r="F22" s="51"/>
      <c r="G22" s="51"/>
      <c r="H22" s="52"/>
      <c r="I22" s="91"/>
      <c r="J22" s="69"/>
      <c r="K22" s="57"/>
      <c r="L22" s="54"/>
      <c r="M22" s="54"/>
      <c r="N22" s="92"/>
      <c r="O22" s="126"/>
      <c r="P22" s="126"/>
      <c r="Q22" s="126"/>
      <c r="R22" s="126"/>
      <c r="S22" s="127"/>
      <c r="T22" s="54"/>
      <c r="U22" s="54"/>
      <c r="V22" s="48"/>
    </row>
    <row r="23" spans="1:22" s="49" customFormat="1" ht="14.25">
      <c r="A23" s="82"/>
      <c r="B23" s="57"/>
      <c r="C23" s="66"/>
      <c r="D23" s="50"/>
      <c r="E23" s="50"/>
      <c r="F23" s="51"/>
      <c r="G23" s="51"/>
      <c r="H23" s="52"/>
      <c r="I23" s="91"/>
      <c r="J23" s="69"/>
      <c r="K23" s="57"/>
      <c r="L23" s="54"/>
      <c r="M23" s="54"/>
      <c r="N23" s="92"/>
      <c r="O23" s="126"/>
      <c r="P23" s="126"/>
      <c r="Q23" s="126"/>
      <c r="R23" s="126"/>
      <c r="S23" s="127"/>
      <c r="T23" s="54"/>
      <c r="U23" s="54"/>
      <c r="V23" s="48"/>
    </row>
    <row r="24" spans="1:22" s="49" customFormat="1" ht="14.25">
      <c r="A24" s="82"/>
      <c r="B24" s="57"/>
      <c r="C24" s="66"/>
      <c r="D24" s="50"/>
      <c r="E24" s="50"/>
      <c r="F24" s="51"/>
      <c r="G24" s="51"/>
      <c r="H24" s="52"/>
      <c r="I24" s="91"/>
      <c r="J24" s="69"/>
      <c r="K24" s="55"/>
      <c r="L24" s="54"/>
      <c r="M24" s="54"/>
      <c r="N24" s="92"/>
      <c r="O24" s="126"/>
      <c r="P24" s="126"/>
      <c r="Q24" s="126"/>
      <c r="R24" s="126"/>
      <c r="S24" s="127"/>
      <c r="T24" s="54"/>
      <c r="U24" s="54"/>
      <c r="V24" s="82"/>
    </row>
  </sheetData>
  <sheetProtection sheet="1" objects="1"/>
  <printOptions gridLines="1"/>
  <pageMargins left="0.4724409448818898" right="0.6692913385826772" top="2.0078740157480315" bottom="0.984251968503937" header="0.5118110236220472" footer="0.5118110236220472"/>
  <pageSetup fitToHeight="1" fitToWidth="1" horizontalDpi="600" verticalDpi="600" orientation="landscape" paperSize="9" scale="73" r:id="rId2"/>
  <headerFooter alignWithMargins="0">
    <oddHeader>&amp;L&amp;14JUNNU TOUR 2018-2019
Ultimate Bowling - osakilpailu , 18.1.-20.1.2019 Rauman Keilahalli
Loppukilpailu 5s. (am.), Pojat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2">
    <pageSetUpPr fitToPage="1"/>
  </sheetPr>
  <dimension ref="A1:V24"/>
  <sheetViews>
    <sheetView zoomScale="130" zoomScaleNormal="130" zoomScalePageLayoutView="0" workbookViewId="0" topLeftCell="A1">
      <pane xSplit="9" topLeftCell="J1" activePane="topRight" state="frozen"/>
      <selection pane="topLeft" activeCell="D6" sqref="D6"/>
      <selection pane="topRight" activeCell="A2" sqref="A2:IV2"/>
    </sheetView>
  </sheetViews>
  <sheetFormatPr defaultColWidth="9.140625" defaultRowHeight="12.75"/>
  <cols>
    <col min="1" max="1" width="4.8515625" style="35" bestFit="1" customWidth="1"/>
    <col min="2" max="2" width="14.8515625" style="35" hidden="1" customWidth="1"/>
    <col min="3" max="3" width="24.28125" style="35" customWidth="1"/>
    <col min="4" max="4" width="13.7109375" style="35" customWidth="1"/>
    <col min="5" max="5" width="14.7109375" style="35" customWidth="1"/>
    <col min="6" max="6" width="8.28125" style="36" customWidth="1"/>
    <col min="7" max="7" width="5.28125" style="36" customWidth="1"/>
    <col min="8" max="8" width="7.421875" style="44" customWidth="1"/>
    <col min="9" max="9" width="10.421875" style="74" customWidth="1"/>
    <col min="10" max="10" width="3.8515625" style="2" customWidth="1"/>
    <col min="11" max="11" width="5.00390625" style="39" customWidth="1"/>
    <col min="12" max="12" width="8.7109375" style="39" customWidth="1"/>
    <col min="13" max="13" width="3.28125" style="39" customWidth="1"/>
    <col min="14" max="14" width="3.421875" style="40" customWidth="1"/>
    <col min="15" max="19" width="9.57421875" style="36" bestFit="1" customWidth="1"/>
    <col min="20" max="20" width="9.140625" style="38" customWidth="1"/>
    <col min="21" max="16384" width="9.140625" style="35" customWidth="1"/>
  </cols>
  <sheetData>
    <row r="1" spans="1:10" ht="12.75">
      <c r="A1" s="2"/>
      <c r="J1" s="35"/>
    </row>
    <row r="2" spans="2:20" ht="42.75" customHeight="1" hidden="1">
      <c r="B2" s="49"/>
      <c r="C2" s="50"/>
      <c r="D2" s="50"/>
      <c r="E2" s="50"/>
      <c r="G2" s="55"/>
      <c r="J2" s="35"/>
      <c r="K2" s="55"/>
      <c r="L2" s="54"/>
      <c r="M2" s="54"/>
      <c r="T2" s="54"/>
    </row>
    <row r="3" spans="2:20" ht="14.25">
      <c r="B3" s="49"/>
      <c r="C3" s="50"/>
      <c r="D3" s="50"/>
      <c r="E3" s="50"/>
      <c r="G3" s="55"/>
      <c r="J3" s="35"/>
      <c r="K3" s="55"/>
      <c r="L3" s="54"/>
      <c r="M3" s="54"/>
      <c r="T3" s="54"/>
    </row>
    <row r="4" spans="1:21" ht="14.25">
      <c r="A4" s="83" t="s">
        <v>0</v>
      </c>
      <c r="B4" s="84" t="s">
        <v>30</v>
      </c>
      <c r="C4" s="85" t="s">
        <v>1</v>
      </c>
      <c r="D4" s="85" t="s">
        <v>11</v>
      </c>
      <c r="E4" s="85" t="s">
        <v>2</v>
      </c>
      <c r="F4" s="86" t="s">
        <v>3</v>
      </c>
      <c r="G4" s="46" t="s">
        <v>4</v>
      </c>
      <c r="H4" s="86" t="s">
        <v>5</v>
      </c>
      <c r="I4" s="87" t="s">
        <v>6</v>
      </c>
      <c r="J4" s="88" t="s">
        <v>27</v>
      </c>
      <c r="K4" s="89" t="s">
        <v>12</v>
      </c>
      <c r="L4" s="61" t="s">
        <v>13</v>
      </c>
      <c r="M4" s="61"/>
      <c r="N4" s="90" t="s">
        <v>37</v>
      </c>
      <c r="O4" s="86" t="s">
        <v>14</v>
      </c>
      <c r="P4" s="86" t="s">
        <v>15</v>
      </c>
      <c r="Q4" s="86" t="s">
        <v>16</v>
      </c>
      <c r="R4" s="86" t="s">
        <v>17</v>
      </c>
      <c r="S4" s="86" t="s">
        <v>18</v>
      </c>
      <c r="T4" s="54"/>
      <c r="U4" s="35" t="s">
        <v>28</v>
      </c>
    </row>
    <row r="5" spans="1:22" s="49" customFormat="1" ht="14.25">
      <c r="A5" s="82" t="s">
        <v>7</v>
      </c>
      <c r="B5" s="57" t="s">
        <v>189</v>
      </c>
      <c r="C5" s="69" t="s">
        <v>190</v>
      </c>
      <c r="D5" s="57" t="s">
        <v>138</v>
      </c>
      <c r="E5" s="57" t="s">
        <v>139</v>
      </c>
      <c r="F5" s="51">
        <f>IF(O5="","0",SUM(O5:S5))</f>
        <v>1074</v>
      </c>
      <c r="G5" s="51">
        <v>0</v>
      </c>
      <c r="H5" s="52">
        <f>IF(F5="0","0",F5+G5/5*N5)</f>
        <v>1074</v>
      </c>
      <c r="I5" s="91">
        <f>IF(F5="0","0",F5/N5)</f>
        <v>214.8</v>
      </c>
      <c r="J5" s="69"/>
      <c r="K5" s="55" t="s">
        <v>299</v>
      </c>
      <c r="L5" s="54">
        <v>2004</v>
      </c>
      <c r="M5" s="54"/>
      <c r="N5" s="92">
        <f>IF(F5="","0",COUNT(O5:S5))</f>
        <v>5</v>
      </c>
      <c r="O5" s="126">
        <v>218</v>
      </c>
      <c r="P5" s="126">
        <v>224</v>
      </c>
      <c r="Q5" s="126">
        <v>218</v>
      </c>
      <c r="R5" s="126">
        <v>224</v>
      </c>
      <c r="S5" s="127">
        <v>190</v>
      </c>
      <c r="T5" s="54"/>
      <c r="U5" s="54">
        <v>1</v>
      </c>
      <c r="V5" s="62"/>
    </row>
    <row r="6" spans="1:22" s="49" customFormat="1" ht="14.25">
      <c r="A6" s="82" t="s">
        <v>8</v>
      </c>
      <c r="B6" s="57" t="s">
        <v>231</v>
      </c>
      <c r="C6" s="66" t="s">
        <v>232</v>
      </c>
      <c r="D6" s="50" t="s">
        <v>154</v>
      </c>
      <c r="E6" s="50" t="s">
        <v>155</v>
      </c>
      <c r="F6" s="51">
        <f>IF(O6="","0",SUM(O6:S6))</f>
        <v>1022</v>
      </c>
      <c r="G6" s="51">
        <v>0</v>
      </c>
      <c r="H6" s="52">
        <f>IF(F6="0","0",F6+G6/5*N6)</f>
        <v>1022</v>
      </c>
      <c r="I6" s="91">
        <f>IF(F6="0","0",F6/N6)</f>
        <v>204.4</v>
      </c>
      <c r="J6" s="69"/>
      <c r="K6" s="55" t="s">
        <v>299</v>
      </c>
      <c r="L6" s="54">
        <v>1999</v>
      </c>
      <c r="M6" s="54"/>
      <c r="N6" s="92">
        <f>IF(F6="","0",COUNT(O6:S6))</f>
        <v>5</v>
      </c>
      <c r="O6" s="126">
        <v>236</v>
      </c>
      <c r="P6" s="126">
        <v>225</v>
      </c>
      <c r="Q6" s="126">
        <v>178</v>
      </c>
      <c r="R6" s="126">
        <v>218</v>
      </c>
      <c r="S6" s="127">
        <v>165</v>
      </c>
      <c r="T6" s="54"/>
      <c r="U6" s="54">
        <v>1</v>
      </c>
      <c r="V6" s="48"/>
    </row>
    <row r="7" spans="1:22" s="49" customFormat="1" ht="14.25">
      <c r="A7" s="82" t="s">
        <v>9</v>
      </c>
      <c r="B7" s="57" t="s">
        <v>160</v>
      </c>
      <c r="C7" s="69" t="s">
        <v>145</v>
      </c>
      <c r="D7" s="57" t="s">
        <v>161</v>
      </c>
      <c r="E7" s="57" t="s">
        <v>162</v>
      </c>
      <c r="F7" s="51">
        <f>IF(O7="","0",SUM(O7:S7))</f>
        <v>999</v>
      </c>
      <c r="G7" s="51">
        <v>0</v>
      </c>
      <c r="H7" s="52">
        <f>IF(F7="0","0",F7+G7/5*N7)</f>
        <v>999</v>
      </c>
      <c r="I7" s="91">
        <f>IF(F7="0","0",F7/N7)</f>
        <v>199.8</v>
      </c>
      <c r="J7" s="69"/>
      <c r="K7" s="55" t="s">
        <v>299</v>
      </c>
      <c r="L7" s="54">
        <v>2003</v>
      </c>
      <c r="M7" s="54"/>
      <c r="N7" s="92">
        <f>IF(F7="","0",COUNT(O7:S7))</f>
        <v>5</v>
      </c>
      <c r="O7" s="126">
        <v>233</v>
      </c>
      <c r="P7" s="126">
        <v>176</v>
      </c>
      <c r="Q7" s="126">
        <v>224</v>
      </c>
      <c r="R7" s="126">
        <v>184</v>
      </c>
      <c r="S7" s="127">
        <v>182</v>
      </c>
      <c r="T7" s="54"/>
      <c r="U7" s="54">
        <v>1</v>
      </c>
      <c r="V7" s="48"/>
    </row>
    <row r="8" spans="1:22" s="49" customFormat="1" ht="15" thickBot="1">
      <c r="A8" s="133" t="s">
        <v>10</v>
      </c>
      <c r="B8" s="134" t="s">
        <v>200</v>
      </c>
      <c r="C8" s="142" t="s">
        <v>201</v>
      </c>
      <c r="D8" s="134" t="s">
        <v>154</v>
      </c>
      <c r="E8" s="134" t="s">
        <v>155</v>
      </c>
      <c r="F8" s="135">
        <f>IF(O8="","0",SUM(O8:S8))</f>
        <v>958</v>
      </c>
      <c r="G8" s="135">
        <v>0</v>
      </c>
      <c r="H8" s="136">
        <f>IF(F8="0","0",F8+G8/5*N8)</f>
        <v>958</v>
      </c>
      <c r="I8" s="141">
        <f>IF(F8="0","0",F8/N8)</f>
        <v>191.6</v>
      </c>
      <c r="J8" s="142"/>
      <c r="K8" s="137" t="s">
        <v>299</v>
      </c>
      <c r="L8" s="138">
        <v>2000</v>
      </c>
      <c r="M8" s="138"/>
      <c r="N8" s="143">
        <f>IF(F8="","0",COUNT(O8:S8))</f>
        <v>5</v>
      </c>
      <c r="O8" s="144">
        <v>210</v>
      </c>
      <c r="P8" s="144">
        <v>190</v>
      </c>
      <c r="Q8" s="144">
        <v>174</v>
      </c>
      <c r="R8" s="144">
        <v>180</v>
      </c>
      <c r="S8" s="145">
        <v>204</v>
      </c>
      <c r="T8" s="138"/>
      <c r="U8" s="138"/>
      <c r="V8" s="48"/>
    </row>
    <row r="9" spans="1:22" s="49" customFormat="1" ht="14.25">
      <c r="A9" s="82" t="s">
        <v>41</v>
      </c>
      <c r="B9" s="57" t="s">
        <v>313</v>
      </c>
      <c r="C9" s="69" t="s">
        <v>314</v>
      </c>
      <c r="D9" s="57" t="s">
        <v>244</v>
      </c>
      <c r="E9" s="57" t="s">
        <v>223</v>
      </c>
      <c r="F9" s="51">
        <f>IF(O9="","0",SUM(O9:S9))</f>
        <v>849</v>
      </c>
      <c r="G9" s="51">
        <v>80</v>
      </c>
      <c r="H9" s="52">
        <f>IF(F9="0","0",F9+G9/5*N9)</f>
        <v>929</v>
      </c>
      <c r="I9" s="91">
        <f>IF(F9="0","0",F9/N9)</f>
        <v>169.8</v>
      </c>
      <c r="J9" s="69"/>
      <c r="K9" s="55" t="s">
        <v>299</v>
      </c>
      <c r="L9" s="54">
        <v>2005</v>
      </c>
      <c r="M9" s="54"/>
      <c r="N9" s="92">
        <f>IF(F9="","0",COUNT(O9:S9))</f>
        <v>5</v>
      </c>
      <c r="O9" s="126">
        <v>170</v>
      </c>
      <c r="P9" s="126">
        <v>167</v>
      </c>
      <c r="Q9" s="126">
        <v>190</v>
      </c>
      <c r="R9" s="126">
        <v>188</v>
      </c>
      <c r="S9" s="127">
        <v>134</v>
      </c>
      <c r="T9" s="54"/>
      <c r="U9" s="54"/>
      <c r="V9" s="48"/>
    </row>
    <row r="10" spans="1:22" s="49" customFormat="1" ht="14.25">
      <c r="A10" s="82" t="s">
        <v>42</v>
      </c>
      <c r="B10" s="57" t="s">
        <v>178</v>
      </c>
      <c r="C10" s="69" t="s">
        <v>173</v>
      </c>
      <c r="D10" s="57" t="s">
        <v>179</v>
      </c>
      <c r="E10" s="57" t="s">
        <v>102</v>
      </c>
      <c r="F10" s="51">
        <f>IF(O10="","0",SUM(O10:S10))</f>
        <v>884</v>
      </c>
      <c r="G10" s="51">
        <v>40</v>
      </c>
      <c r="H10" s="52">
        <f>IF(F10="0","0",F10+G10/5*N10)</f>
        <v>924</v>
      </c>
      <c r="I10" s="91">
        <f>IF(F10="0","0",F10/N10)</f>
        <v>176.8</v>
      </c>
      <c r="J10" s="69"/>
      <c r="K10" s="55" t="s">
        <v>299</v>
      </c>
      <c r="L10" s="54">
        <v>2004</v>
      </c>
      <c r="M10" s="54"/>
      <c r="N10" s="92">
        <f>IF(F10="","0",COUNT(O10:S10))</f>
        <v>5</v>
      </c>
      <c r="O10" s="126">
        <v>212</v>
      </c>
      <c r="P10" s="126">
        <v>184</v>
      </c>
      <c r="Q10" s="126">
        <v>139</v>
      </c>
      <c r="R10" s="126">
        <v>169</v>
      </c>
      <c r="S10" s="127">
        <v>180</v>
      </c>
      <c r="T10" s="54"/>
      <c r="U10" s="54"/>
      <c r="V10" s="48"/>
    </row>
    <row r="11" spans="1:22" s="49" customFormat="1" ht="14.25">
      <c r="A11" s="82" t="s">
        <v>43</v>
      </c>
      <c r="B11" s="57" t="s">
        <v>420</v>
      </c>
      <c r="C11" s="66" t="s">
        <v>421</v>
      </c>
      <c r="D11" s="50" t="s">
        <v>124</v>
      </c>
      <c r="E11" s="50" t="s">
        <v>115</v>
      </c>
      <c r="F11" s="51">
        <f>IF(O11="","0",SUM(O11:S11))</f>
        <v>911</v>
      </c>
      <c r="G11" s="51">
        <v>0</v>
      </c>
      <c r="H11" s="52">
        <f>IF(F11="0","0",F11+G11/5*N11)</f>
        <v>911</v>
      </c>
      <c r="I11" s="91">
        <f>IF(F11="0","0",F11/N11)</f>
        <v>182.2</v>
      </c>
      <c r="J11" s="69"/>
      <c r="K11" s="55" t="s">
        <v>299</v>
      </c>
      <c r="L11" s="54">
        <v>2003</v>
      </c>
      <c r="M11" s="54"/>
      <c r="N11" s="92">
        <f>IF(F11="","0",COUNT(O11:S11))</f>
        <v>5</v>
      </c>
      <c r="O11" s="126">
        <v>180</v>
      </c>
      <c r="P11" s="126">
        <v>179</v>
      </c>
      <c r="Q11" s="126">
        <v>190</v>
      </c>
      <c r="R11" s="126">
        <v>167</v>
      </c>
      <c r="S11" s="127">
        <v>195</v>
      </c>
      <c r="T11" s="54"/>
      <c r="U11" s="54">
        <v>1</v>
      </c>
      <c r="V11" s="48"/>
    </row>
    <row r="12" spans="1:22" s="49" customFormat="1" ht="14.25">
      <c r="A12" s="82" t="s">
        <v>44</v>
      </c>
      <c r="B12" s="57" t="s">
        <v>229</v>
      </c>
      <c r="C12" s="66" t="s">
        <v>230</v>
      </c>
      <c r="D12" s="50" t="s">
        <v>152</v>
      </c>
      <c r="E12" s="50" t="s">
        <v>153</v>
      </c>
      <c r="F12" s="51">
        <f>IF(O12="","0",SUM(O12:S12))</f>
        <v>835</v>
      </c>
      <c r="G12" s="51">
        <v>0</v>
      </c>
      <c r="H12" s="52">
        <f>IF(F12="0","0",F12+G12/5*N12)</f>
        <v>835</v>
      </c>
      <c r="I12" s="91">
        <f>IF(F12="0","0",F12/N12)</f>
        <v>167</v>
      </c>
      <c r="J12" s="69"/>
      <c r="K12" s="55" t="s">
        <v>299</v>
      </c>
      <c r="L12" s="54">
        <v>1998</v>
      </c>
      <c r="M12" s="54"/>
      <c r="N12" s="92">
        <f>IF(F12="","0",COUNT(O12:S12))</f>
        <v>5</v>
      </c>
      <c r="O12" s="126">
        <v>157</v>
      </c>
      <c r="P12" s="126">
        <v>152</v>
      </c>
      <c r="Q12" s="126">
        <v>173</v>
      </c>
      <c r="R12" s="126">
        <v>165</v>
      </c>
      <c r="S12" s="127">
        <v>188</v>
      </c>
      <c r="T12" s="54"/>
      <c r="U12" s="54">
        <v>1</v>
      </c>
      <c r="V12" s="48"/>
    </row>
    <row r="13" spans="1:22" s="49" customFormat="1" ht="14.25">
      <c r="A13" s="82"/>
      <c r="B13" s="57"/>
      <c r="C13" s="66"/>
      <c r="D13" s="50"/>
      <c r="E13" s="50"/>
      <c r="F13" s="51"/>
      <c r="G13" s="51"/>
      <c r="H13" s="52"/>
      <c r="I13" s="91"/>
      <c r="J13" s="69"/>
      <c r="K13" s="55"/>
      <c r="L13" s="54"/>
      <c r="M13" s="54"/>
      <c r="N13" s="92"/>
      <c r="O13" s="126"/>
      <c r="P13" s="126"/>
      <c r="Q13" s="126"/>
      <c r="R13" s="126"/>
      <c r="S13" s="127"/>
      <c r="T13" s="54"/>
      <c r="U13" s="54"/>
      <c r="V13" s="48"/>
    </row>
    <row r="14" spans="1:22" s="49" customFormat="1" ht="14.25">
      <c r="A14" s="82"/>
      <c r="B14" s="57"/>
      <c r="C14" s="66"/>
      <c r="D14" s="50"/>
      <c r="E14" s="50"/>
      <c r="F14" s="51"/>
      <c r="G14" s="51"/>
      <c r="H14" s="52"/>
      <c r="I14" s="91"/>
      <c r="J14" s="69"/>
      <c r="K14" s="55"/>
      <c r="L14" s="54"/>
      <c r="M14" s="54"/>
      <c r="N14" s="92"/>
      <c r="O14" s="126"/>
      <c r="P14" s="126"/>
      <c r="Q14" s="126"/>
      <c r="R14" s="126"/>
      <c r="S14" s="127"/>
      <c r="T14" s="54"/>
      <c r="U14" s="54"/>
      <c r="V14" s="48"/>
    </row>
    <row r="15" spans="1:22" s="49" customFormat="1" ht="14.25">
      <c r="A15" s="82"/>
      <c r="B15" s="57"/>
      <c r="C15" s="66"/>
      <c r="D15" s="50"/>
      <c r="E15" s="50"/>
      <c r="F15" s="51"/>
      <c r="G15" s="51"/>
      <c r="H15" s="52"/>
      <c r="I15" s="91"/>
      <c r="J15" s="69"/>
      <c r="K15" s="55"/>
      <c r="L15" s="54"/>
      <c r="M15" s="54"/>
      <c r="N15" s="92"/>
      <c r="O15" s="126"/>
      <c r="P15" s="126"/>
      <c r="Q15" s="126"/>
      <c r="R15" s="126"/>
      <c r="S15" s="127"/>
      <c r="T15" s="54"/>
      <c r="U15" s="54"/>
      <c r="V15" s="48"/>
    </row>
    <row r="16" spans="1:22" s="49" customFormat="1" ht="14.25">
      <c r="A16" s="82"/>
      <c r="B16" s="57"/>
      <c r="C16" s="66"/>
      <c r="D16" s="50"/>
      <c r="E16" s="50"/>
      <c r="F16" s="51"/>
      <c r="G16" s="51"/>
      <c r="H16" s="52"/>
      <c r="I16" s="91"/>
      <c r="J16" s="69"/>
      <c r="K16" s="55"/>
      <c r="L16" s="54"/>
      <c r="M16" s="54"/>
      <c r="N16" s="92"/>
      <c r="O16" s="126"/>
      <c r="P16" s="126"/>
      <c r="Q16" s="126"/>
      <c r="R16" s="126"/>
      <c r="S16" s="127"/>
      <c r="T16" s="54"/>
      <c r="U16" s="54"/>
      <c r="V16" s="48"/>
    </row>
    <row r="17" spans="1:22" s="49" customFormat="1" ht="14.25">
      <c r="A17" s="82"/>
      <c r="B17" s="57"/>
      <c r="C17" s="66"/>
      <c r="D17" s="50"/>
      <c r="E17" s="50"/>
      <c r="F17" s="51"/>
      <c r="G17" s="51"/>
      <c r="H17" s="52"/>
      <c r="I17" s="91"/>
      <c r="J17" s="69"/>
      <c r="K17" s="55"/>
      <c r="L17" s="54"/>
      <c r="M17" s="54"/>
      <c r="N17" s="92"/>
      <c r="O17" s="126"/>
      <c r="P17" s="126"/>
      <c r="Q17" s="126"/>
      <c r="R17" s="126"/>
      <c r="S17" s="127"/>
      <c r="T17" s="54"/>
      <c r="U17" s="54"/>
      <c r="V17" s="48"/>
    </row>
    <row r="18" spans="1:22" s="49" customFormat="1" ht="14.25">
      <c r="A18" s="82"/>
      <c r="B18" s="57"/>
      <c r="C18" s="66"/>
      <c r="D18" s="50"/>
      <c r="E18" s="50"/>
      <c r="F18" s="51"/>
      <c r="G18" s="51"/>
      <c r="H18" s="52"/>
      <c r="I18" s="91"/>
      <c r="J18" s="69"/>
      <c r="K18" s="55"/>
      <c r="L18" s="54"/>
      <c r="M18" s="54"/>
      <c r="N18" s="92"/>
      <c r="O18" s="126"/>
      <c r="P18" s="126"/>
      <c r="Q18" s="126"/>
      <c r="R18" s="126"/>
      <c r="S18" s="127"/>
      <c r="T18" s="54"/>
      <c r="U18" s="54"/>
      <c r="V18" s="48"/>
    </row>
    <row r="19" spans="1:22" s="49" customFormat="1" ht="14.25">
      <c r="A19" s="82"/>
      <c r="B19" s="57"/>
      <c r="C19" s="66"/>
      <c r="D19" s="50"/>
      <c r="E19" s="50"/>
      <c r="F19" s="51"/>
      <c r="G19" s="51"/>
      <c r="H19" s="52"/>
      <c r="I19" s="91"/>
      <c r="J19" s="69"/>
      <c r="K19" s="57"/>
      <c r="L19" s="54"/>
      <c r="M19" s="54"/>
      <c r="N19" s="92"/>
      <c r="O19" s="126"/>
      <c r="P19" s="126"/>
      <c r="Q19" s="126"/>
      <c r="R19" s="126"/>
      <c r="S19" s="127"/>
      <c r="T19" s="54"/>
      <c r="U19" s="54"/>
      <c r="V19" s="48"/>
    </row>
    <row r="20" spans="1:22" s="49" customFormat="1" ht="14.25">
      <c r="A20" s="82"/>
      <c r="B20" s="57"/>
      <c r="C20" s="66"/>
      <c r="D20" s="50"/>
      <c r="E20" s="50"/>
      <c r="F20" s="51"/>
      <c r="G20" s="51"/>
      <c r="H20" s="52"/>
      <c r="I20" s="91"/>
      <c r="J20" s="69"/>
      <c r="K20" s="55"/>
      <c r="L20" s="54"/>
      <c r="M20" s="54"/>
      <c r="N20" s="92"/>
      <c r="O20" s="126"/>
      <c r="P20" s="126"/>
      <c r="Q20" s="126"/>
      <c r="R20" s="126"/>
      <c r="S20" s="127"/>
      <c r="T20" s="54"/>
      <c r="U20" s="54"/>
      <c r="V20" s="48"/>
    </row>
    <row r="21" spans="1:22" s="49" customFormat="1" ht="14.25">
      <c r="A21" s="82"/>
      <c r="B21" s="57"/>
      <c r="C21" s="66"/>
      <c r="D21" s="50"/>
      <c r="E21" s="50"/>
      <c r="F21" s="51"/>
      <c r="G21" s="51"/>
      <c r="H21" s="52"/>
      <c r="I21" s="91"/>
      <c r="J21" s="69"/>
      <c r="K21" s="55"/>
      <c r="L21" s="54"/>
      <c r="M21" s="54"/>
      <c r="N21" s="92"/>
      <c r="O21" s="126"/>
      <c r="P21" s="126"/>
      <c r="Q21" s="126"/>
      <c r="R21" s="126"/>
      <c r="S21" s="127"/>
      <c r="T21" s="54"/>
      <c r="U21" s="54"/>
      <c r="V21" s="48"/>
    </row>
    <row r="22" spans="1:22" s="49" customFormat="1" ht="14.25">
      <c r="A22" s="82"/>
      <c r="B22" s="57"/>
      <c r="C22" s="66"/>
      <c r="D22" s="50"/>
      <c r="E22" s="50"/>
      <c r="F22" s="51"/>
      <c r="G22" s="51"/>
      <c r="H22" s="52"/>
      <c r="I22" s="91"/>
      <c r="J22" s="69"/>
      <c r="K22" s="57"/>
      <c r="L22" s="54"/>
      <c r="M22" s="54"/>
      <c r="N22" s="92"/>
      <c r="O22" s="126"/>
      <c r="P22" s="126"/>
      <c r="Q22" s="126"/>
      <c r="R22" s="126"/>
      <c r="S22" s="127"/>
      <c r="T22" s="54"/>
      <c r="U22" s="54"/>
      <c r="V22" s="48"/>
    </row>
    <row r="23" spans="1:22" s="49" customFormat="1" ht="14.25">
      <c r="A23" s="82"/>
      <c r="B23" s="57"/>
      <c r="C23" s="66"/>
      <c r="D23" s="50"/>
      <c r="E23" s="50"/>
      <c r="F23" s="51"/>
      <c r="G23" s="51"/>
      <c r="H23" s="52"/>
      <c r="I23" s="91"/>
      <c r="J23" s="69"/>
      <c r="K23" s="57"/>
      <c r="L23" s="54"/>
      <c r="M23" s="54"/>
      <c r="N23" s="92"/>
      <c r="O23" s="126"/>
      <c r="P23" s="126"/>
      <c r="Q23" s="126"/>
      <c r="R23" s="126"/>
      <c r="S23" s="127"/>
      <c r="T23" s="54"/>
      <c r="U23" s="54"/>
      <c r="V23" s="48"/>
    </row>
    <row r="24" spans="1:22" s="49" customFormat="1" ht="14.25">
      <c r="A24" s="82"/>
      <c r="B24" s="57"/>
      <c r="C24" s="66"/>
      <c r="D24" s="50"/>
      <c r="E24" s="50"/>
      <c r="F24" s="51"/>
      <c r="G24" s="51"/>
      <c r="H24" s="52"/>
      <c r="I24" s="91"/>
      <c r="J24" s="69"/>
      <c r="K24" s="55"/>
      <c r="L24" s="54"/>
      <c r="M24" s="54"/>
      <c r="N24" s="92"/>
      <c r="O24" s="126"/>
      <c r="P24" s="126"/>
      <c r="Q24" s="126"/>
      <c r="R24" s="126"/>
      <c r="S24" s="127"/>
      <c r="T24" s="54"/>
      <c r="U24" s="54"/>
      <c r="V24" s="82"/>
    </row>
  </sheetData>
  <sheetProtection sheet="1" objects="1"/>
  <printOptions gridLines="1"/>
  <pageMargins left="0.4724409448818898" right="0.6692913385826772" top="2.0078740157480315" bottom="0.984251968503937" header="0.5118110236220472" footer="0.5118110236220472"/>
  <pageSetup fitToHeight="1" fitToWidth="1" horizontalDpi="600" verticalDpi="600" orientation="landscape" paperSize="9" scale="76" r:id="rId2"/>
  <headerFooter alignWithMargins="0">
    <oddHeader>&amp;L&amp;14JUNNU TOUR 2018-2019
Ultimate Bowling - osakilpailu , 18.1.-20.1.2019 Rauman Keilahalli
Loppukilpailu 5s. (am.), Tytöt</oddHead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17">
    <pageSetUpPr fitToPage="1"/>
  </sheetPr>
  <dimension ref="A1:AA64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14.8515625" style="0" customWidth="1"/>
    <col min="2" max="2" width="6.140625" style="0" customWidth="1"/>
    <col min="3" max="3" width="17.7109375" style="0" hidden="1" customWidth="1"/>
    <col min="4" max="4" width="26.28125" style="0" customWidth="1"/>
    <col min="5" max="5" width="16.421875" style="0" customWidth="1"/>
    <col min="6" max="6" width="18.421875" style="0" customWidth="1"/>
    <col min="10" max="10" width="7.140625" style="0" customWidth="1"/>
    <col min="11" max="14" width="3.421875" style="0" customWidth="1"/>
  </cols>
  <sheetData>
    <row r="1" spans="1:18" ht="12.75">
      <c r="A1" s="2"/>
      <c r="B1" s="35"/>
      <c r="C1" s="35"/>
      <c r="D1" s="35"/>
      <c r="E1" s="35"/>
      <c r="F1" s="35"/>
      <c r="G1" s="38"/>
      <c r="H1" s="38"/>
      <c r="I1" s="47"/>
      <c r="J1" s="39"/>
      <c r="K1" s="95"/>
      <c r="L1" s="35"/>
      <c r="M1" s="39"/>
      <c r="N1" s="39"/>
      <c r="O1" s="35"/>
      <c r="P1" s="39"/>
      <c r="Q1" s="39"/>
      <c r="R1" s="39"/>
    </row>
    <row r="2" spans="1:18" ht="41.25" customHeight="1" hidden="1">
      <c r="A2" s="35"/>
      <c r="B2" s="35"/>
      <c r="C2" s="35"/>
      <c r="D2" s="35"/>
      <c r="E2" s="35"/>
      <c r="F2" s="35"/>
      <c r="G2" s="38"/>
      <c r="H2" s="38"/>
      <c r="I2" s="47"/>
      <c r="J2" s="39"/>
      <c r="K2" s="95"/>
      <c r="L2" s="35"/>
      <c r="M2" s="39"/>
      <c r="N2" s="39"/>
      <c r="O2" s="35"/>
      <c r="P2" s="39"/>
      <c r="Q2" s="39"/>
      <c r="R2" s="39"/>
    </row>
    <row r="3" spans="1:18" ht="26.25">
      <c r="A3" s="175" t="s">
        <v>284</v>
      </c>
      <c r="B3" s="57"/>
      <c r="C3" s="57"/>
      <c r="D3" s="57"/>
      <c r="E3" s="57"/>
      <c r="F3" s="57"/>
      <c r="G3" s="54"/>
      <c r="H3" s="54"/>
      <c r="I3" s="61"/>
      <c r="J3" s="55"/>
      <c r="K3" s="96"/>
      <c r="L3" s="49"/>
      <c r="M3" s="64"/>
      <c r="N3" s="64"/>
      <c r="O3" s="49"/>
      <c r="P3" s="64"/>
      <c r="Q3" s="64"/>
      <c r="R3" s="64"/>
    </row>
    <row r="4" spans="1:18" ht="18">
      <c r="A4" s="97" t="s">
        <v>32</v>
      </c>
      <c r="B4" s="88"/>
      <c r="C4" s="88"/>
      <c r="D4" s="88"/>
      <c r="E4" s="65"/>
      <c r="F4" s="65"/>
      <c r="G4" s="98"/>
      <c r="H4" s="98"/>
      <c r="I4" s="98"/>
      <c r="J4" s="46"/>
      <c r="K4" s="99"/>
      <c r="L4" s="35"/>
      <c r="M4" s="46"/>
      <c r="N4" s="46"/>
      <c r="O4" s="35"/>
      <c r="P4" s="39"/>
      <c r="Q4" s="39"/>
      <c r="R4" s="39"/>
    </row>
    <row r="5" spans="1:18" ht="14.25">
      <c r="A5" s="100"/>
      <c r="B5" s="100"/>
      <c r="C5" s="100"/>
      <c r="D5" s="100"/>
      <c r="E5" s="57"/>
      <c r="F5" s="57"/>
      <c r="G5" s="61"/>
      <c r="H5" s="61"/>
      <c r="I5" s="61"/>
      <c r="J5" s="102" t="s">
        <v>287</v>
      </c>
      <c r="L5" s="49"/>
      <c r="M5" s="101"/>
      <c r="N5" s="101"/>
      <c r="O5" s="49"/>
      <c r="P5" s="64"/>
      <c r="Q5" s="64"/>
      <c r="R5" s="64"/>
    </row>
    <row r="6" spans="1:18" ht="14.25">
      <c r="A6" s="57" t="s">
        <v>282</v>
      </c>
      <c r="B6" s="86" t="s">
        <v>80</v>
      </c>
      <c r="C6" s="88"/>
      <c r="D6" s="88" t="s">
        <v>1</v>
      </c>
      <c r="E6" s="88" t="s">
        <v>11</v>
      </c>
      <c r="F6" s="88" t="s">
        <v>2</v>
      </c>
      <c r="G6" s="98" t="s">
        <v>3</v>
      </c>
      <c r="H6" s="98" t="s">
        <v>4</v>
      </c>
      <c r="I6" s="98" t="s">
        <v>5</v>
      </c>
      <c r="J6" s="46" t="s">
        <v>283</v>
      </c>
      <c r="K6" s="99" t="s">
        <v>33</v>
      </c>
      <c r="L6" s="43" t="s">
        <v>34</v>
      </c>
      <c r="M6" s="46" t="s">
        <v>35</v>
      </c>
      <c r="N6" s="46" t="s">
        <v>36</v>
      </c>
      <c r="O6" s="43"/>
      <c r="P6" s="46"/>
      <c r="Q6" s="46"/>
      <c r="R6" s="46"/>
    </row>
    <row r="7" spans="1:27" ht="14.25">
      <c r="A7" s="57" t="s">
        <v>10</v>
      </c>
      <c r="B7" s="69">
        <v>4</v>
      </c>
      <c r="C7" s="50" t="str">
        <f>'Loppukilpailu pojat'!B8</f>
        <v>46-020-367</v>
      </c>
      <c r="D7" s="50" t="str">
        <f>'Loppukilpailu pojat'!C8</f>
        <v>Niko Rasi</v>
      </c>
      <c r="E7" s="50" t="str">
        <f>'Loppukilpailu pojat'!D8</f>
        <v>Alfa B C</v>
      </c>
      <c r="F7" s="50" t="str">
        <f>'Loppukilpailu pojat'!E8</f>
        <v>Raisio</v>
      </c>
      <c r="G7" s="122">
        <v>223</v>
      </c>
      <c r="H7" s="54">
        <f>'Loppukilpailu pojat'!G8/5</f>
        <v>0</v>
      </c>
      <c r="I7" s="61">
        <f>IF(G7&lt;&gt;"",G7+H7,"")</f>
        <v>223</v>
      </c>
      <c r="J7" s="103">
        <f>IF(K7&lt;&gt;"",SUM(K7:R7),"")</f>
      </c>
      <c r="K7" s="123"/>
      <c r="L7" s="123"/>
      <c r="M7" s="123"/>
      <c r="N7" s="123"/>
      <c r="O7" s="103"/>
      <c r="P7" s="103"/>
      <c r="Q7" s="103"/>
      <c r="R7" s="104"/>
      <c r="AA7">
        <v>2</v>
      </c>
    </row>
    <row r="8" spans="1:27" ht="14.25">
      <c r="A8" s="57" t="s">
        <v>7</v>
      </c>
      <c r="B8" s="69">
        <v>3</v>
      </c>
      <c r="C8" s="50" t="str">
        <f>'Loppukilpailu pojat'!B5</f>
        <v>04-027-078</v>
      </c>
      <c r="D8" s="50" t="str">
        <f>'Loppukilpailu pojat'!C5</f>
        <v>Jesse Ahokas</v>
      </c>
      <c r="E8" s="50" t="str">
        <f>'Loppukilpailu pojat'!D5</f>
        <v>Bay</v>
      </c>
      <c r="F8" s="50" t="str">
        <f>'Loppukilpailu pojat'!E5</f>
        <v>Lahti</v>
      </c>
      <c r="G8" s="122">
        <v>214</v>
      </c>
      <c r="H8" s="54">
        <f>'Loppukilpailu pojat'!G5/5</f>
        <v>0</v>
      </c>
      <c r="I8" s="61">
        <f>IF(G8&lt;&gt;"",G8+H8,"")</f>
        <v>214</v>
      </c>
      <c r="J8" s="103">
        <f>IF(K8&lt;&gt;"",SUM(K8:R8),"")</f>
      </c>
      <c r="K8" s="123"/>
      <c r="L8" s="123"/>
      <c r="M8" s="123"/>
      <c r="N8" s="123"/>
      <c r="O8" s="103"/>
      <c r="P8" s="103"/>
      <c r="Q8" s="103"/>
      <c r="R8" s="104"/>
      <c r="AA8">
        <v>1</v>
      </c>
    </row>
    <row r="9" spans="1:27" ht="14.25">
      <c r="A9" s="57"/>
      <c r="B9" s="86" t="s">
        <v>80</v>
      </c>
      <c r="C9" s="57"/>
      <c r="D9" s="50"/>
      <c r="E9" s="50"/>
      <c r="F9" s="50"/>
      <c r="G9" s="61"/>
      <c r="H9" s="54"/>
      <c r="I9" s="61"/>
      <c r="J9" s="103"/>
      <c r="K9" s="103"/>
      <c r="L9" s="103"/>
      <c r="M9" s="103"/>
      <c r="N9" s="103"/>
      <c r="O9" s="103"/>
      <c r="P9" s="103"/>
      <c r="Q9" s="103"/>
      <c r="R9" s="104"/>
      <c r="AA9">
        <v>3</v>
      </c>
    </row>
    <row r="10" spans="1:27" ht="14.25">
      <c r="A10" s="57" t="s">
        <v>8</v>
      </c>
      <c r="B10" s="69">
        <v>2</v>
      </c>
      <c r="C10" s="57" t="str">
        <f>'Loppukilpailu pojat'!B6</f>
        <v>53-014-006</v>
      </c>
      <c r="D10" s="57" t="str">
        <f>'Loppukilpailu pojat'!C6</f>
        <v>Luukas Väänänen</v>
      </c>
      <c r="E10" s="57" t="str">
        <f>'Loppukilpailu pojat'!D6</f>
        <v>Joe's Gold</v>
      </c>
      <c r="F10" s="57" t="str">
        <f>'Loppukilpailu pojat'!E6</f>
        <v>Joensuu</v>
      </c>
      <c r="G10" s="122">
        <v>269</v>
      </c>
      <c r="H10" s="54">
        <f>'Loppukilpailu pojat'!G6/5</f>
        <v>16</v>
      </c>
      <c r="I10" s="61">
        <f>IF(G10&lt;&gt;"",G10+H10,"")</f>
        <v>285</v>
      </c>
      <c r="J10" s="103">
        <f>IF(K10&lt;&gt;"",SUM(K10:R10),"")</f>
      </c>
      <c r="K10" s="103"/>
      <c r="L10" s="103"/>
      <c r="M10" s="103"/>
      <c r="N10" s="103"/>
      <c r="O10" s="103"/>
      <c r="P10" s="103"/>
      <c r="Q10" s="103"/>
      <c r="R10" s="104"/>
      <c r="AA10">
        <v>4</v>
      </c>
    </row>
    <row r="11" spans="1:27" ht="14.25">
      <c r="A11" s="57" t="s">
        <v>9</v>
      </c>
      <c r="B11" s="69">
        <v>1</v>
      </c>
      <c r="C11" s="57" t="str">
        <f>'Loppukilpailu pojat'!B7</f>
        <v>16-024-194</v>
      </c>
      <c r="D11" s="57" t="str">
        <f>'Loppukilpailu pojat'!C7</f>
        <v>Otso Kahila</v>
      </c>
      <c r="E11" s="57" t="str">
        <f>'Loppukilpailu pojat'!D7</f>
        <v>Mistral</v>
      </c>
      <c r="F11" s="57" t="str">
        <f>'Loppukilpailu pojat'!E7</f>
        <v>Loviisa</v>
      </c>
      <c r="G11" s="122">
        <v>165</v>
      </c>
      <c r="H11" s="54">
        <f>'Loppukilpailu pojat'!G7/5</f>
        <v>0</v>
      </c>
      <c r="I11" s="61">
        <f>IF(G11&lt;&gt;"",G11+H11,"")</f>
        <v>165</v>
      </c>
      <c r="J11" s="103">
        <f>IF(K11&lt;&gt;"",SUM(K11:R11),"")</f>
      </c>
      <c r="K11" s="103"/>
      <c r="L11" s="103"/>
      <c r="M11" s="103"/>
      <c r="N11" s="103"/>
      <c r="O11" s="103"/>
      <c r="P11" s="103"/>
      <c r="Q11" s="103"/>
      <c r="R11" s="104"/>
      <c r="AA11">
        <v>5</v>
      </c>
    </row>
    <row r="12" spans="1:27" ht="14.25">
      <c r="A12" s="57"/>
      <c r="B12" s="57"/>
      <c r="C12" s="57"/>
      <c r="D12" s="57"/>
      <c r="E12" s="57"/>
      <c r="F12" s="57"/>
      <c r="G12" s="54"/>
      <c r="H12" s="54"/>
      <c r="I12" s="61"/>
      <c r="J12" s="104"/>
      <c r="K12" s="104"/>
      <c r="L12" s="63"/>
      <c r="M12" s="104"/>
      <c r="N12" s="104"/>
      <c r="O12" s="63"/>
      <c r="P12" s="104"/>
      <c r="Q12" s="104"/>
      <c r="R12" s="104"/>
      <c r="AA12">
        <v>6</v>
      </c>
    </row>
    <row r="13" spans="1:27" ht="18">
      <c r="A13" s="97" t="s">
        <v>20</v>
      </c>
      <c r="B13" s="88"/>
      <c r="C13" s="88"/>
      <c r="D13" s="88"/>
      <c r="E13" s="65"/>
      <c r="F13" s="65"/>
      <c r="G13" s="98"/>
      <c r="H13" s="98"/>
      <c r="I13" s="98"/>
      <c r="J13" s="105"/>
      <c r="K13" s="105"/>
      <c r="L13" s="40"/>
      <c r="M13" s="105"/>
      <c r="N13" s="105"/>
      <c r="O13" s="40"/>
      <c r="P13" s="106"/>
      <c r="Q13" s="106"/>
      <c r="R13" s="106"/>
      <c r="AA13">
        <v>7</v>
      </c>
    </row>
    <row r="14" spans="1:27" ht="14.25">
      <c r="A14" s="100"/>
      <c r="B14" s="100"/>
      <c r="C14" s="100"/>
      <c r="D14" s="100"/>
      <c r="E14" s="57"/>
      <c r="F14" s="57"/>
      <c r="G14" s="61"/>
      <c r="H14" s="61"/>
      <c r="I14" s="61"/>
      <c r="J14" s="102" t="s">
        <v>287</v>
      </c>
      <c r="L14" s="49"/>
      <c r="M14" s="101"/>
      <c r="N14" s="101"/>
      <c r="O14" s="63"/>
      <c r="P14" s="104"/>
      <c r="Q14" s="104"/>
      <c r="R14" s="104"/>
      <c r="AA14">
        <v>8</v>
      </c>
    </row>
    <row r="15" spans="1:27" ht="12.75">
      <c r="A15" s="88" t="s">
        <v>286</v>
      </c>
      <c r="B15" s="86" t="s">
        <v>80</v>
      </c>
      <c r="C15" s="88"/>
      <c r="D15" s="88" t="s">
        <v>1</v>
      </c>
      <c r="E15" s="88" t="s">
        <v>11</v>
      </c>
      <c r="F15" s="88" t="s">
        <v>2</v>
      </c>
      <c r="G15" s="98" t="s">
        <v>3</v>
      </c>
      <c r="H15" s="98" t="s">
        <v>4</v>
      </c>
      <c r="I15" s="98" t="s">
        <v>5</v>
      </c>
      <c r="J15" s="46" t="s">
        <v>283</v>
      </c>
      <c r="K15" s="99" t="s">
        <v>33</v>
      </c>
      <c r="L15" s="43" t="s">
        <v>34</v>
      </c>
      <c r="M15" s="46" t="s">
        <v>35</v>
      </c>
      <c r="N15" s="46" t="s">
        <v>36</v>
      </c>
      <c r="O15" s="107"/>
      <c r="P15" s="105"/>
      <c r="Q15" s="105"/>
      <c r="R15" s="105"/>
      <c r="AA15">
        <v>9</v>
      </c>
    </row>
    <row r="16" spans="1:27" ht="14.25">
      <c r="A16" s="57" t="s">
        <v>8</v>
      </c>
      <c r="B16" s="69">
        <v>12</v>
      </c>
      <c r="C16" s="57" t="str">
        <f>IF($I$10&lt;&gt;"",$C$10,"")</f>
        <v>53-014-006</v>
      </c>
      <c r="D16" s="57" t="str">
        <f>IF($I$10&lt;&gt;"",$D$10,"")</f>
        <v>Luukas Väänänen</v>
      </c>
      <c r="E16" s="57" t="str">
        <f>IF($I$10&lt;&gt;"",$E$10,"")</f>
        <v>Joe's Gold</v>
      </c>
      <c r="F16" s="57" t="str">
        <f>IF($I$10&lt;&gt;"",$F$10,"")</f>
        <v>Joensuu</v>
      </c>
      <c r="G16" s="122">
        <v>246</v>
      </c>
      <c r="H16" s="54">
        <f>IF($I$10&lt;&gt;"",$H$10,"")</f>
        <v>16</v>
      </c>
      <c r="I16" s="61">
        <f>IF(G16&lt;&gt;"",G16+H16,"")</f>
        <v>262</v>
      </c>
      <c r="J16" s="103">
        <f>IF(K16&lt;&gt;"",SUM(K16:R16),"")</f>
      </c>
      <c r="K16" s="123"/>
      <c r="L16" s="123"/>
      <c r="M16" s="123"/>
      <c r="N16" s="123"/>
      <c r="O16" s="103"/>
      <c r="P16" s="103"/>
      <c r="Q16" s="103"/>
      <c r="R16" s="104"/>
      <c r="AA16">
        <v>11</v>
      </c>
    </row>
    <row r="17" spans="1:27" ht="14.25">
      <c r="A17" s="57" t="s">
        <v>7</v>
      </c>
      <c r="B17" s="69">
        <v>11</v>
      </c>
      <c r="C17" s="57" t="str">
        <f>IF($I$7&lt;&gt;"",$C$7,"")</f>
        <v>46-020-367</v>
      </c>
      <c r="D17" s="57" t="str">
        <f>IF($I$7&lt;&gt;"",$D$7,"")</f>
        <v>Niko Rasi</v>
      </c>
      <c r="E17" s="57" t="str">
        <f>IF($I$7&lt;&gt;"",$E$7,"")</f>
        <v>Alfa B C</v>
      </c>
      <c r="F17" s="57" t="str">
        <f>IF($I$7&lt;&gt;"",$F$7,"")</f>
        <v>Raisio</v>
      </c>
      <c r="G17" s="122">
        <v>217</v>
      </c>
      <c r="H17" s="54">
        <f>IF($I$7&lt;&gt;"",$H$7,"")</f>
        <v>0</v>
      </c>
      <c r="I17" s="61">
        <f>IF(G17&lt;&gt;"",G17+H17,"")</f>
        <v>217</v>
      </c>
      <c r="J17" s="103">
        <f>IF(K17&lt;&gt;"",SUM(K17:R17),"")</f>
      </c>
      <c r="K17" s="123"/>
      <c r="L17" s="123"/>
      <c r="M17" s="123"/>
      <c r="N17" s="123"/>
      <c r="O17" s="103"/>
      <c r="P17" s="103"/>
      <c r="Q17" s="103"/>
      <c r="R17" s="104"/>
      <c r="AA17">
        <v>10</v>
      </c>
    </row>
    <row r="18" spans="1:18" ht="14.25">
      <c r="A18" s="57"/>
      <c r="B18" s="57"/>
      <c r="C18" s="57"/>
      <c r="D18" s="57"/>
      <c r="E18" s="35"/>
      <c r="F18" s="35"/>
      <c r="G18" s="54"/>
      <c r="H18" s="54"/>
      <c r="I18" s="61"/>
      <c r="J18" s="55"/>
      <c r="K18" s="96"/>
      <c r="L18" s="49"/>
      <c r="M18" s="64"/>
      <c r="N18" s="64"/>
      <c r="O18" s="49"/>
      <c r="P18" s="64"/>
      <c r="Q18" s="64"/>
      <c r="R18" s="64"/>
    </row>
    <row r="19" spans="1:18" ht="12.75">
      <c r="A19" s="35"/>
      <c r="B19" s="35"/>
      <c r="C19" s="35"/>
      <c r="D19" s="35"/>
      <c r="E19" s="35"/>
      <c r="F19" s="35"/>
      <c r="G19" s="38"/>
      <c r="H19" s="38"/>
      <c r="I19" s="47"/>
      <c r="J19" s="39"/>
      <c r="K19" s="95"/>
      <c r="L19" s="35"/>
      <c r="M19" s="39"/>
      <c r="N19" s="39"/>
      <c r="O19" s="35"/>
      <c r="P19" s="39"/>
      <c r="Q19" s="39"/>
      <c r="R19" s="39"/>
    </row>
    <row r="20" spans="1:18" ht="12.75">
      <c r="A20" s="35"/>
      <c r="B20" s="35"/>
      <c r="C20" s="35"/>
      <c r="D20" s="35"/>
      <c r="E20" s="35"/>
      <c r="F20" s="35"/>
      <c r="G20" s="38"/>
      <c r="H20" s="38"/>
      <c r="I20" s="47"/>
      <c r="J20" s="39"/>
      <c r="K20" s="95"/>
      <c r="L20" s="35"/>
      <c r="M20" s="39"/>
      <c r="N20" s="39"/>
      <c r="O20" s="35"/>
      <c r="P20" s="39"/>
      <c r="Q20" s="39"/>
      <c r="R20" s="39"/>
    </row>
    <row r="21" spans="1:18" ht="18">
      <c r="A21" s="108" t="s">
        <v>21</v>
      </c>
      <c r="B21" s="109"/>
      <c r="C21" s="109"/>
      <c r="D21" s="109"/>
      <c r="E21" s="110"/>
      <c r="F21" s="110"/>
      <c r="G21" s="111"/>
      <c r="H21" s="111"/>
      <c r="I21" s="111"/>
      <c r="J21" s="112"/>
      <c r="K21" s="99"/>
      <c r="L21" s="35"/>
      <c r="M21" s="46"/>
      <c r="N21" s="46"/>
      <c r="O21" s="35"/>
      <c r="P21" s="39"/>
      <c r="Q21" s="39"/>
      <c r="R21" s="39"/>
    </row>
    <row r="22" spans="1:18" ht="18">
      <c r="A22" s="108"/>
      <c r="B22" s="109"/>
      <c r="C22" s="109"/>
      <c r="D22" s="109"/>
      <c r="E22" s="110"/>
      <c r="F22" s="110"/>
      <c r="G22" s="111"/>
      <c r="H22" s="111"/>
      <c r="I22" s="111"/>
      <c r="J22" s="46"/>
      <c r="K22" s="99"/>
      <c r="L22" s="35"/>
      <c r="M22" s="46"/>
      <c r="N22" s="46"/>
      <c r="O22" s="35"/>
      <c r="P22" s="39"/>
      <c r="Q22" s="39"/>
      <c r="R22" s="39"/>
    </row>
    <row r="23" spans="1:18" ht="14.25">
      <c r="A23" s="113"/>
      <c r="B23" s="109"/>
      <c r="C23" s="109"/>
      <c r="D23" s="110"/>
      <c r="E23" s="110"/>
      <c r="F23" s="110"/>
      <c r="G23" s="111"/>
      <c r="H23" s="111"/>
      <c r="I23" s="111"/>
      <c r="J23" s="46"/>
      <c r="K23" s="99"/>
      <c r="L23" s="35"/>
      <c r="M23" s="46"/>
      <c r="N23" s="46"/>
      <c r="O23" s="35"/>
      <c r="P23" s="39"/>
      <c r="Q23" s="39"/>
      <c r="R23" s="39"/>
    </row>
    <row r="24" spans="1:18" ht="14.25">
      <c r="A24" s="114"/>
      <c r="B24" s="114"/>
      <c r="C24" s="114"/>
      <c r="D24" s="114"/>
      <c r="E24" s="59"/>
      <c r="F24" s="59"/>
      <c r="G24" s="115"/>
      <c r="H24" s="115"/>
      <c r="I24" s="111"/>
      <c r="J24" s="101"/>
      <c r="K24" s="102"/>
      <c r="L24" s="49"/>
      <c r="M24" s="101"/>
      <c r="N24" s="101"/>
      <c r="O24" s="49"/>
      <c r="P24" s="64"/>
      <c r="Q24" s="64"/>
      <c r="R24" s="64"/>
    </row>
    <row r="25" spans="1:18" ht="12.75">
      <c r="A25" s="109"/>
      <c r="B25" s="116" t="s">
        <v>0</v>
      </c>
      <c r="C25" s="109"/>
      <c r="D25" s="109" t="s">
        <v>1</v>
      </c>
      <c r="E25" s="109" t="s">
        <v>11</v>
      </c>
      <c r="F25" s="109" t="s">
        <v>2</v>
      </c>
      <c r="G25" s="111" t="s">
        <v>3</v>
      </c>
      <c r="H25" s="111" t="s">
        <v>4</v>
      </c>
      <c r="I25" s="111" t="s">
        <v>5</v>
      </c>
      <c r="J25" s="46"/>
      <c r="K25" s="99"/>
      <c r="L25" s="43"/>
      <c r="M25" s="46"/>
      <c r="N25" s="46"/>
      <c r="O25" s="43"/>
      <c r="P25" s="46"/>
      <c r="Q25" s="46"/>
      <c r="R25" s="46"/>
    </row>
    <row r="26" spans="1:18" ht="15">
      <c r="A26" s="59"/>
      <c r="B26" s="117" t="s">
        <v>7</v>
      </c>
      <c r="C26" s="176" t="str">
        <f>IF($I$16&lt;&gt;"",$C$16,"")</f>
        <v>53-014-006</v>
      </c>
      <c r="D26" s="118" t="str">
        <f>IF($I$16&lt;&gt;"",$D$16,"")</f>
        <v>Luukas Väänänen</v>
      </c>
      <c r="E26" s="118" t="str">
        <f>IF($I$17&lt;&gt;"",$E$16,"")</f>
        <v>Joe's Gold</v>
      </c>
      <c r="F26" s="118" t="str">
        <f>IF($I$16&lt;&gt;"",$F$16,"")</f>
        <v>Joensuu</v>
      </c>
      <c r="G26" s="120">
        <f>IF($I$16&lt;&gt;"",$G$16,"")</f>
        <v>246</v>
      </c>
      <c r="H26" s="119">
        <f>IF($I$16&lt;&gt;"",$H$16,"")</f>
        <v>16</v>
      </c>
      <c r="I26" s="119">
        <f>IF($I$16&lt;&gt;"",$I$16,"")</f>
        <v>262</v>
      </c>
      <c r="J26" s="39"/>
      <c r="K26" s="95"/>
      <c r="L26" s="35"/>
      <c r="M26" s="39"/>
      <c r="N26" s="39"/>
      <c r="O26" s="35"/>
      <c r="P26" s="39"/>
      <c r="Q26" s="39"/>
      <c r="R26" s="39"/>
    </row>
    <row r="27" spans="1:18" ht="15.75" customHeight="1">
      <c r="A27" s="59"/>
      <c r="B27" s="117" t="s">
        <v>8</v>
      </c>
      <c r="C27" s="177" t="str">
        <f>IF($I$17&lt;&gt;"",$C$17,"")</f>
        <v>46-020-367</v>
      </c>
      <c r="D27" s="118" t="str">
        <f>IF($I$17&lt;&gt;"",$D$17,"")</f>
        <v>Niko Rasi</v>
      </c>
      <c r="E27" s="118" t="str">
        <f>IF($I$17&lt;&gt;"",$E$17,"")</f>
        <v>Alfa B C</v>
      </c>
      <c r="F27" s="118" t="str">
        <f>IF($I$17&lt;&gt;"",$F$17,"")</f>
        <v>Raisio</v>
      </c>
      <c r="G27" s="120">
        <f>IF($I$17&lt;&gt;"",$G$17,"")</f>
        <v>217</v>
      </c>
      <c r="H27" s="119">
        <f>IF($I$17&lt;&gt;"",$H$17,"")</f>
        <v>0</v>
      </c>
      <c r="I27" s="119">
        <f>IF($I$17&lt;&gt;"",$I$17,"")</f>
        <v>217</v>
      </c>
      <c r="J27" s="39"/>
      <c r="K27" s="95"/>
      <c r="L27" s="35"/>
      <c r="M27" s="39"/>
      <c r="N27" s="39"/>
      <c r="O27" s="35"/>
      <c r="P27" s="39"/>
      <c r="Q27" s="39"/>
      <c r="R27" s="39"/>
    </row>
    <row r="28" spans="1:18" ht="16.5" customHeight="1">
      <c r="A28" s="121"/>
      <c r="B28" s="117" t="s">
        <v>9</v>
      </c>
      <c r="C28" s="177" t="str">
        <f>IF($I$11&lt;&gt;"",$C$8,"")</f>
        <v>04-027-078</v>
      </c>
      <c r="D28" s="120" t="str">
        <f>IF($I$8&lt;&gt;"",$D$8,"")</f>
        <v>Jesse Ahokas</v>
      </c>
      <c r="E28" s="120" t="str">
        <f>IF($I$8&lt;&gt;"",$E$8,"")</f>
        <v>Bay</v>
      </c>
      <c r="F28" s="120" t="str">
        <f>IF($I$8&lt;&gt;"",$F$8,"")</f>
        <v>Lahti</v>
      </c>
      <c r="G28" s="120">
        <f>IF($I$8&lt;&gt;"",$G$8,"")</f>
        <v>214</v>
      </c>
      <c r="H28" s="119">
        <f>IF($I$8&lt;&gt;"",$H$8,"")</f>
        <v>0</v>
      </c>
      <c r="I28" s="119">
        <f>IF($I$8&lt;&gt;"",$I$8,"")</f>
        <v>214</v>
      </c>
      <c r="J28" s="38">
        <f>IF($I$8&lt;&gt;"",$J$8,"")</f>
      </c>
      <c r="K28" s="95"/>
      <c r="L28" s="35"/>
      <c r="M28" s="39"/>
      <c r="N28" s="39"/>
      <c r="O28" s="35"/>
      <c r="P28" s="39"/>
      <c r="Q28" s="39"/>
      <c r="R28" s="39"/>
    </row>
    <row r="29" spans="1:18" ht="18.75" customHeight="1">
      <c r="A29" s="121"/>
      <c r="B29" s="117" t="s">
        <v>10</v>
      </c>
      <c r="C29" s="177" t="str">
        <f>IF($I$8&lt;&gt;"",$C$11,"")</f>
        <v>16-024-194</v>
      </c>
      <c r="D29" s="120" t="str">
        <f>IF($I$11&lt;&gt;"",$D$11,"")</f>
        <v>Otso Kahila</v>
      </c>
      <c r="E29" s="120" t="str">
        <f>IF($I$11&lt;&gt;"",$E$11,"")</f>
        <v>Mistral</v>
      </c>
      <c r="F29" s="120" t="str">
        <f>IF($I$11&lt;&gt;"",$F$11,"")</f>
        <v>Loviisa</v>
      </c>
      <c r="G29" s="120">
        <f>IF($I$11&lt;&gt;"",$G$11,"")</f>
        <v>165</v>
      </c>
      <c r="H29" s="119">
        <f>IF($I$11&lt;&gt;"",$H$11,"")</f>
        <v>0</v>
      </c>
      <c r="I29" s="119">
        <f>IF($I$11&lt;&gt;"",$I$11,"")</f>
        <v>165</v>
      </c>
      <c r="J29" s="38">
        <f>IF($I$11&lt;&gt;"",$J$11,"")</f>
      </c>
      <c r="K29" s="95"/>
      <c r="L29" s="35"/>
      <c r="M29" s="39"/>
      <c r="N29" s="39"/>
      <c r="O29" s="35"/>
      <c r="P29" s="39"/>
      <c r="Q29" s="39"/>
      <c r="R29" s="39"/>
    </row>
    <row r="32" ht="26.25">
      <c r="A32" s="175" t="s">
        <v>285</v>
      </c>
    </row>
    <row r="33" spans="1:18" ht="18">
      <c r="A33" s="97" t="s">
        <v>32</v>
      </c>
      <c r="B33" s="88"/>
      <c r="C33" s="88"/>
      <c r="D33" s="88"/>
      <c r="E33" s="65"/>
      <c r="F33" s="65"/>
      <c r="G33" s="98"/>
      <c r="H33" s="98"/>
      <c r="I33" s="98"/>
      <c r="J33" s="46"/>
      <c r="K33" s="99"/>
      <c r="L33" s="35"/>
      <c r="M33" s="46"/>
      <c r="N33" s="46"/>
      <c r="O33" s="35"/>
      <c r="P33" s="39"/>
      <c r="Q33" s="39"/>
      <c r="R33" s="39"/>
    </row>
    <row r="34" spans="1:18" ht="14.25">
      <c r="A34" s="100"/>
      <c r="B34" s="100"/>
      <c r="C34" s="100"/>
      <c r="D34" s="100"/>
      <c r="E34" s="57"/>
      <c r="F34" s="57"/>
      <c r="G34" s="61"/>
      <c r="H34" s="61"/>
      <c r="I34" s="61"/>
      <c r="J34" s="102" t="s">
        <v>287</v>
      </c>
      <c r="L34" s="49"/>
      <c r="M34" s="101"/>
      <c r="N34" s="101"/>
      <c r="O34" s="49"/>
      <c r="P34" s="64"/>
      <c r="Q34" s="64"/>
      <c r="R34" s="64"/>
    </row>
    <row r="35" spans="1:18" ht="12.75">
      <c r="A35" s="88" t="s">
        <v>282</v>
      </c>
      <c r="B35" s="86" t="s">
        <v>80</v>
      </c>
      <c r="C35" s="88"/>
      <c r="D35" s="88" t="s">
        <v>1</v>
      </c>
      <c r="E35" s="88" t="s">
        <v>11</v>
      </c>
      <c r="F35" s="88" t="s">
        <v>2</v>
      </c>
      <c r="G35" s="98" t="s">
        <v>3</v>
      </c>
      <c r="H35" s="98" t="s">
        <v>4</v>
      </c>
      <c r="I35" s="98" t="s">
        <v>5</v>
      </c>
      <c r="J35" s="46" t="s">
        <v>283</v>
      </c>
      <c r="K35" s="99" t="s">
        <v>33</v>
      </c>
      <c r="L35" s="43" t="s">
        <v>34</v>
      </c>
      <c r="M35" s="46" t="s">
        <v>35</v>
      </c>
      <c r="N35" s="46" t="s">
        <v>36</v>
      </c>
      <c r="O35" s="43"/>
      <c r="P35" s="46"/>
      <c r="Q35" s="46"/>
      <c r="R35" s="46"/>
    </row>
    <row r="36" spans="1:27" ht="14.25">
      <c r="A36" s="57" t="s">
        <v>10</v>
      </c>
      <c r="B36" s="69">
        <v>10</v>
      </c>
      <c r="C36" s="50" t="str">
        <f>'Loppukilpailu tytöt'!B8</f>
        <v>72-007-089</v>
      </c>
      <c r="D36" s="50" t="str">
        <f>'Loppukilpailu tytöt'!C8</f>
        <v>Marjaana Hytönen</v>
      </c>
      <c r="E36" s="50" t="str">
        <f>'Loppukilpailu tytöt'!D8</f>
        <v>TPS</v>
      </c>
      <c r="F36" s="50" t="str">
        <f>'Loppukilpailu tytöt'!E8</f>
        <v>Turku</v>
      </c>
      <c r="G36" s="122">
        <v>190</v>
      </c>
      <c r="H36" s="54">
        <f>'Loppukilpailu tytöt'!G8/5</f>
        <v>0</v>
      </c>
      <c r="I36" s="61">
        <f>IF(G36&lt;&gt;"",G36+H36,"")</f>
        <v>190</v>
      </c>
      <c r="J36" s="103">
        <f>IF(K36&lt;&gt;"",SUM(K36:R36),"")</f>
      </c>
      <c r="K36" s="123"/>
      <c r="L36" s="123"/>
      <c r="M36" s="123"/>
      <c r="N36" s="123"/>
      <c r="O36" s="103"/>
      <c r="P36" s="103"/>
      <c r="Q36" s="103"/>
      <c r="R36" s="104"/>
      <c r="AA36">
        <v>2</v>
      </c>
    </row>
    <row r="37" spans="1:27" ht="14.25">
      <c r="A37" s="57" t="s">
        <v>7</v>
      </c>
      <c r="B37" s="69">
        <v>9</v>
      </c>
      <c r="C37" s="50" t="str">
        <f>'Loppukilpailu tytöt'!B5</f>
        <v>09-025-098</v>
      </c>
      <c r="D37" s="50" t="str">
        <f>'Loppukilpailu tytöt'!C5</f>
        <v>Mila Nevalainen</v>
      </c>
      <c r="E37" s="50" t="str">
        <f>'Loppukilpailu tytöt'!D5</f>
        <v>Juvel-Team</v>
      </c>
      <c r="F37" s="50" t="str">
        <f>'Loppukilpailu tytöt'!E5</f>
        <v>Hämeenlinna</v>
      </c>
      <c r="G37" s="122">
        <v>187</v>
      </c>
      <c r="H37" s="54">
        <f>'Loppukilpailu tytöt'!G5/5</f>
        <v>0</v>
      </c>
      <c r="I37" s="61">
        <f>IF(G37&lt;&gt;"",G37+H37,"")</f>
        <v>187</v>
      </c>
      <c r="J37" s="103">
        <f>IF(K37&lt;&gt;"",SUM(K37:R37),"")</f>
      </c>
      <c r="K37" s="123"/>
      <c r="L37" s="123"/>
      <c r="M37" s="123"/>
      <c r="N37" s="123"/>
      <c r="O37" s="103"/>
      <c r="P37" s="103"/>
      <c r="Q37" s="103"/>
      <c r="R37" s="104"/>
      <c r="AA37">
        <v>1</v>
      </c>
    </row>
    <row r="38" spans="1:27" ht="14.25">
      <c r="A38" s="57"/>
      <c r="B38" s="52" t="s">
        <v>80</v>
      </c>
      <c r="C38" s="57"/>
      <c r="D38" s="50"/>
      <c r="E38" s="50"/>
      <c r="F38" s="50"/>
      <c r="G38" s="61"/>
      <c r="H38" s="54"/>
      <c r="I38" s="61"/>
      <c r="J38" s="103"/>
      <c r="K38" s="103"/>
      <c r="L38" s="103"/>
      <c r="M38" s="103"/>
      <c r="N38" s="103"/>
      <c r="O38" s="103"/>
      <c r="P38" s="103"/>
      <c r="Q38" s="103"/>
      <c r="R38" s="104"/>
      <c r="AA38">
        <v>3</v>
      </c>
    </row>
    <row r="39" spans="1:27" ht="14.25">
      <c r="A39" s="57" t="s">
        <v>8</v>
      </c>
      <c r="B39" s="69">
        <v>11</v>
      </c>
      <c r="C39" s="57" t="str">
        <f>'Loppukilpailu tytöt'!B6</f>
        <v>02-103-125</v>
      </c>
      <c r="D39" s="57" t="str">
        <f>'Loppukilpailu tytöt'!C6</f>
        <v>Teea Mäkelä</v>
      </c>
      <c r="E39" s="57" t="str">
        <f>'Loppukilpailu tytöt'!D6</f>
        <v>TPS</v>
      </c>
      <c r="F39" s="57" t="str">
        <f>'Loppukilpailu tytöt'!E6</f>
        <v>Turku</v>
      </c>
      <c r="G39" s="122">
        <v>195</v>
      </c>
      <c r="H39" s="54">
        <f>'Loppukilpailu tytöt'!G6/5</f>
        <v>0</v>
      </c>
      <c r="I39" s="61">
        <f>IF(G39&lt;&gt;"",G39+H39,"")</f>
        <v>195</v>
      </c>
      <c r="J39" s="103">
        <f>IF(K39&lt;&gt;"",SUM(K39:R39),"")</f>
      </c>
      <c r="K39" s="123"/>
      <c r="L39" s="123"/>
      <c r="M39" s="123"/>
      <c r="N39" s="123"/>
      <c r="O39" s="103"/>
      <c r="P39" s="103"/>
      <c r="Q39" s="103"/>
      <c r="R39" s="104"/>
      <c r="AA39">
        <v>4</v>
      </c>
    </row>
    <row r="40" spans="1:27" ht="14.25">
      <c r="A40" s="57" t="s">
        <v>9</v>
      </c>
      <c r="B40" s="69">
        <v>12</v>
      </c>
      <c r="C40" s="57" t="str">
        <f>'Loppukilpailu tytöt'!B7</f>
        <v>18-050-069</v>
      </c>
      <c r="D40" s="57" t="str">
        <f>'Loppukilpailu tytöt'!C7</f>
        <v>Sonja Remes</v>
      </c>
      <c r="E40" s="57" t="str">
        <f>'Loppukilpailu tytöt'!D7</f>
        <v>Kolaus</v>
      </c>
      <c r="F40" s="57" t="str">
        <f>'Loppukilpailu tytöt'!E7</f>
        <v>Kuopio</v>
      </c>
      <c r="G40" s="122">
        <v>186</v>
      </c>
      <c r="H40" s="54">
        <f>'Loppukilpailu tytöt'!G7/5</f>
        <v>0</v>
      </c>
      <c r="I40" s="61">
        <f>IF(G40&lt;&gt;"",G40+H40,"")</f>
        <v>186</v>
      </c>
      <c r="J40" s="103">
        <f>IF(K40&lt;&gt;"",SUM(K40:R40),"")</f>
      </c>
      <c r="K40" s="103"/>
      <c r="L40" s="103"/>
      <c r="M40" s="103"/>
      <c r="N40" s="103"/>
      <c r="O40" s="103"/>
      <c r="P40" s="103"/>
      <c r="Q40" s="103"/>
      <c r="R40" s="104"/>
      <c r="AA40">
        <v>5</v>
      </c>
    </row>
    <row r="41" spans="1:27" ht="14.25">
      <c r="A41" s="57"/>
      <c r="B41" s="57"/>
      <c r="C41" s="57"/>
      <c r="D41" s="57"/>
      <c r="E41" s="57"/>
      <c r="F41" s="57"/>
      <c r="G41" s="54"/>
      <c r="H41" s="54"/>
      <c r="I41" s="61"/>
      <c r="J41" s="104"/>
      <c r="K41" s="104"/>
      <c r="L41" s="63"/>
      <c r="M41" s="104"/>
      <c r="N41" s="104"/>
      <c r="O41" s="63"/>
      <c r="P41" s="104"/>
      <c r="Q41" s="104"/>
      <c r="R41" s="104"/>
      <c r="AA41">
        <v>6</v>
      </c>
    </row>
    <row r="42" spans="1:27" ht="18">
      <c r="A42" s="97" t="s">
        <v>20</v>
      </c>
      <c r="B42" s="88"/>
      <c r="C42" s="88"/>
      <c r="D42" s="88"/>
      <c r="E42" s="65"/>
      <c r="F42" s="65"/>
      <c r="G42" s="98"/>
      <c r="H42" s="98"/>
      <c r="I42" s="98"/>
      <c r="J42" s="105"/>
      <c r="K42" s="105"/>
      <c r="L42" s="40"/>
      <c r="M42" s="105"/>
      <c r="N42" s="105"/>
      <c r="O42" s="40"/>
      <c r="P42" s="106"/>
      <c r="Q42" s="106"/>
      <c r="R42" s="106"/>
      <c r="AA42">
        <v>7</v>
      </c>
    </row>
    <row r="43" spans="1:27" ht="14.25">
      <c r="A43" s="100"/>
      <c r="B43" s="100"/>
      <c r="C43" s="100"/>
      <c r="D43" s="100"/>
      <c r="E43" s="57"/>
      <c r="F43" s="57"/>
      <c r="G43" s="61"/>
      <c r="H43" s="61"/>
      <c r="I43" s="61"/>
      <c r="J43" s="102" t="s">
        <v>287</v>
      </c>
      <c r="L43" s="49"/>
      <c r="M43" s="101"/>
      <c r="N43" s="101"/>
      <c r="O43" s="63"/>
      <c r="P43" s="104"/>
      <c r="Q43" s="104"/>
      <c r="R43" s="104"/>
      <c r="AA43">
        <v>8</v>
      </c>
    </row>
    <row r="44" spans="1:27" ht="12.75">
      <c r="A44" s="88" t="s">
        <v>286</v>
      </c>
      <c r="B44" s="86" t="s">
        <v>80</v>
      </c>
      <c r="C44" s="88"/>
      <c r="D44" s="88" t="s">
        <v>1</v>
      </c>
      <c r="E44" s="88" t="s">
        <v>11</v>
      </c>
      <c r="F44" s="88" t="s">
        <v>2</v>
      </c>
      <c r="G44" s="98" t="s">
        <v>3</v>
      </c>
      <c r="H44" s="98" t="s">
        <v>4</v>
      </c>
      <c r="I44" s="98" t="s">
        <v>5</v>
      </c>
      <c r="J44" s="46" t="s">
        <v>283</v>
      </c>
      <c r="K44" s="99" t="s">
        <v>33</v>
      </c>
      <c r="L44" s="43" t="s">
        <v>34</v>
      </c>
      <c r="M44" s="46" t="s">
        <v>35</v>
      </c>
      <c r="N44" s="46" t="s">
        <v>36</v>
      </c>
      <c r="O44" s="107"/>
      <c r="P44" s="105"/>
      <c r="Q44" s="105"/>
      <c r="R44" s="105"/>
      <c r="AA44">
        <v>9</v>
      </c>
    </row>
    <row r="45" spans="1:27" ht="14.25">
      <c r="A45" s="57" t="s">
        <v>7</v>
      </c>
      <c r="B45" s="69">
        <v>13</v>
      </c>
      <c r="C45" s="57" t="str">
        <f>IF($I$36&lt;&gt;"",$C$36,"")</f>
        <v>72-007-089</v>
      </c>
      <c r="D45" s="57" t="str">
        <f>IF($I$36&lt;&gt;"",$D$36,"")</f>
        <v>Marjaana Hytönen</v>
      </c>
      <c r="E45" s="57" t="str">
        <f>IF($I$36&lt;&gt;"",$E$36,"")</f>
        <v>TPS</v>
      </c>
      <c r="F45" s="57" t="str">
        <f>IF($I$36&lt;&gt;"",$F$36,"")</f>
        <v>Turku</v>
      </c>
      <c r="G45" s="122">
        <v>200</v>
      </c>
      <c r="H45" s="54">
        <f>IF($I$36&lt;&gt;"",$H$36,"")</f>
        <v>0</v>
      </c>
      <c r="I45" s="61">
        <f>IF(G45&lt;&gt;"",G45+H45,"")</f>
        <v>200</v>
      </c>
      <c r="J45" s="103">
        <f>IF(K45&lt;&gt;"",SUM(K45:R45),"")</f>
      </c>
      <c r="K45" s="123"/>
      <c r="L45" s="123"/>
      <c r="M45" s="123"/>
      <c r="N45" s="123"/>
      <c r="O45" s="103"/>
      <c r="P45" s="103"/>
      <c r="Q45" s="103"/>
      <c r="R45" s="104"/>
      <c r="AA45">
        <v>10</v>
      </c>
    </row>
    <row r="46" spans="1:27" ht="14.25">
      <c r="A46" s="57" t="s">
        <v>8</v>
      </c>
      <c r="B46" s="69">
        <v>14</v>
      </c>
      <c r="C46" s="57" t="str">
        <f>IF($I$39&lt;&gt;"",$C$39,"")</f>
        <v>02-103-125</v>
      </c>
      <c r="D46" s="57" t="str">
        <f>IF($I$39&lt;&gt;"",$D$39,"")</f>
        <v>Teea Mäkelä</v>
      </c>
      <c r="E46" s="57" t="str">
        <f>IF($I$39&lt;&gt;"",$E$39,"")</f>
        <v>TPS</v>
      </c>
      <c r="F46" s="57" t="str">
        <f>IF($I$39&lt;&gt;"",$F$39,"")</f>
        <v>Turku</v>
      </c>
      <c r="G46" s="122">
        <v>127</v>
      </c>
      <c r="H46" s="54">
        <f>IF($I$39&lt;&gt;"",$H$39,"")</f>
        <v>0</v>
      </c>
      <c r="I46" s="61">
        <f>IF(G46&lt;&gt;"",G46+H46,"")</f>
        <v>127</v>
      </c>
      <c r="J46" s="103">
        <f>IF(K46&lt;&gt;"",SUM(K46:R46),"")</f>
      </c>
      <c r="K46" s="123"/>
      <c r="L46" s="123"/>
      <c r="M46" s="123"/>
      <c r="N46" s="123"/>
      <c r="O46" s="103"/>
      <c r="P46" s="103"/>
      <c r="Q46" s="103"/>
      <c r="R46" s="104"/>
      <c r="AA46">
        <v>11</v>
      </c>
    </row>
    <row r="47" spans="1:18" ht="14.25">
      <c r="A47" s="57"/>
      <c r="B47" s="57"/>
      <c r="C47" s="57"/>
      <c r="D47" s="57"/>
      <c r="E47" s="35"/>
      <c r="F47" s="35"/>
      <c r="G47" s="54"/>
      <c r="H47" s="54"/>
      <c r="I47" s="61"/>
      <c r="J47" s="55"/>
      <c r="K47" s="96"/>
      <c r="L47" s="49"/>
      <c r="M47" s="64"/>
      <c r="N47" s="64"/>
      <c r="O47" s="49"/>
      <c r="P47" s="64"/>
      <c r="Q47" s="64"/>
      <c r="R47" s="64"/>
    </row>
    <row r="48" spans="1:18" ht="12.75">
      <c r="A48" s="35"/>
      <c r="B48" s="35"/>
      <c r="C48" s="35"/>
      <c r="D48" s="35"/>
      <c r="E48" s="35"/>
      <c r="F48" s="35"/>
      <c r="G48" s="38"/>
      <c r="H48" s="38"/>
      <c r="I48" s="47"/>
      <c r="J48" s="39"/>
      <c r="K48" s="95"/>
      <c r="L48" s="35"/>
      <c r="M48" s="39"/>
      <c r="N48" s="39"/>
      <c r="O48" s="35"/>
      <c r="P48" s="39"/>
      <c r="Q48" s="39"/>
      <c r="R48" s="39"/>
    </row>
    <row r="49" spans="1:18" ht="12.75">
      <c r="A49" s="35"/>
      <c r="B49" s="35"/>
      <c r="C49" s="35"/>
      <c r="D49" s="35"/>
      <c r="E49" s="35"/>
      <c r="F49" s="35"/>
      <c r="G49" s="38"/>
      <c r="H49" s="38"/>
      <c r="I49" s="47"/>
      <c r="J49" s="39"/>
      <c r="K49" s="95"/>
      <c r="L49" s="35"/>
      <c r="M49" s="39"/>
      <c r="N49" s="39"/>
      <c r="O49" s="35"/>
      <c r="P49" s="39"/>
      <c r="Q49" s="39"/>
      <c r="R49" s="39"/>
    </row>
    <row r="50" spans="1:18" ht="18">
      <c r="A50" s="108" t="s">
        <v>21</v>
      </c>
      <c r="B50" s="109"/>
      <c r="C50" s="109"/>
      <c r="D50" s="109"/>
      <c r="E50" s="110"/>
      <c r="F50" s="110"/>
      <c r="G50" s="111"/>
      <c r="H50" s="111"/>
      <c r="I50" s="111"/>
      <c r="J50" s="111"/>
      <c r="K50" s="99"/>
      <c r="L50" s="35"/>
      <c r="M50" s="46"/>
      <c r="N50" s="46"/>
      <c r="O50" s="35"/>
      <c r="P50" s="39"/>
      <c r="Q50" s="39"/>
      <c r="R50" s="39"/>
    </row>
    <row r="51" spans="1:18" ht="18">
      <c r="A51" s="108"/>
      <c r="B51" s="109"/>
      <c r="C51" s="109"/>
      <c r="D51" s="109"/>
      <c r="E51" s="110"/>
      <c r="F51" s="110"/>
      <c r="G51" s="111"/>
      <c r="H51" s="111"/>
      <c r="I51" s="111"/>
      <c r="J51" s="46"/>
      <c r="K51" s="99"/>
      <c r="L51" s="35"/>
      <c r="M51" s="46"/>
      <c r="N51" s="46"/>
      <c r="O51" s="35"/>
      <c r="P51" s="39"/>
      <c r="Q51" s="39"/>
      <c r="R51" s="39"/>
    </row>
    <row r="52" spans="1:18" ht="14.25">
      <c r="A52" s="113"/>
      <c r="B52" s="109"/>
      <c r="C52" s="109"/>
      <c r="D52" s="110"/>
      <c r="E52" s="110"/>
      <c r="F52" s="110"/>
      <c r="G52" s="111"/>
      <c r="H52" s="111"/>
      <c r="I52" s="111"/>
      <c r="J52" s="46"/>
      <c r="K52" s="99"/>
      <c r="L52" s="35"/>
      <c r="M52" s="46"/>
      <c r="N52" s="46"/>
      <c r="O52" s="35"/>
      <c r="P52" s="39"/>
      <c r="Q52" s="39"/>
      <c r="R52" s="39"/>
    </row>
    <row r="53" spans="1:18" ht="14.25">
      <c r="A53" s="114"/>
      <c r="B53" s="114"/>
      <c r="C53" s="114"/>
      <c r="D53" s="114"/>
      <c r="E53" s="59"/>
      <c r="F53" s="59"/>
      <c r="G53" s="115"/>
      <c r="H53" s="115"/>
      <c r="I53" s="111"/>
      <c r="J53" s="101"/>
      <c r="K53" s="102"/>
      <c r="L53" s="49"/>
      <c r="M53" s="101"/>
      <c r="N53" s="101"/>
      <c r="O53" s="49"/>
      <c r="P53" s="64"/>
      <c r="Q53" s="64"/>
      <c r="R53" s="64"/>
    </row>
    <row r="54" spans="1:18" ht="12.75">
      <c r="A54" s="109"/>
      <c r="B54" s="116" t="s">
        <v>0</v>
      </c>
      <c r="C54" s="109"/>
      <c r="D54" s="109" t="s">
        <v>1</v>
      </c>
      <c r="E54" s="109" t="s">
        <v>11</v>
      </c>
      <c r="F54" s="109" t="s">
        <v>2</v>
      </c>
      <c r="G54" s="111" t="s">
        <v>3</v>
      </c>
      <c r="H54" s="111" t="s">
        <v>4</v>
      </c>
      <c r="I54" s="111" t="s">
        <v>5</v>
      </c>
      <c r="J54" s="46"/>
      <c r="K54" s="99"/>
      <c r="L54" s="43"/>
      <c r="M54" s="46"/>
      <c r="N54" s="46"/>
      <c r="O54" s="43"/>
      <c r="P54" s="46"/>
      <c r="Q54" s="46"/>
      <c r="R54" s="46"/>
    </row>
    <row r="55" spans="1:18" ht="15.75" customHeight="1">
      <c r="A55" s="59"/>
      <c r="B55" s="117" t="s">
        <v>7</v>
      </c>
      <c r="C55" s="118" t="str">
        <f>IF($I$45&lt;&gt;"",$C$45,"")</f>
        <v>72-007-089</v>
      </c>
      <c r="D55" s="118" t="str">
        <f>IF($I$45&lt;&gt;"",$D$45,"")</f>
        <v>Marjaana Hytönen</v>
      </c>
      <c r="E55" s="118" t="str">
        <f>IF($I$45&lt;&gt;"",$E$45,"")</f>
        <v>TPS</v>
      </c>
      <c r="F55" s="118" t="str">
        <f>IF($I$45&lt;&gt;"",$F$45,"")</f>
        <v>Turku</v>
      </c>
      <c r="G55" s="120">
        <f>IF($I$45&lt;&gt;"",$G$45,"")</f>
        <v>200</v>
      </c>
      <c r="H55" s="119">
        <f>IF($I$45&lt;&gt;"",$H$45,"")</f>
        <v>0</v>
      </c>
      <c r="I55" s="119">
        <f>IF($I$45&lt;&gt;"",$I$45,"")</f>
        <v>200</v>
      </c>
      <c r="J55" s="39"/>
      <c r="K55" s="95"/>
      <c r="L55" s="35"/>
      <c r="M55" s="39"/>
      <c r="N55" s="39"/>
      <c r="O55" s="35"/>
      <c r="P55" s="39"/>
      <c r="Q55" s="39"/>
      <c r="R55" s="39"/>
    </row>
    <row r="56" spans="1:18" ht="15.75" customHeight="1">
      <c r="A56" s="59"/>
      <c r="B56" s="117" t="s">
        <v>8</v>
      </c>
      <c r="C56" s="120" t="str">
        <f>IF($I$46&lt;&gt;"",$C$46,"")</f>
        <v>02-103-125</v>
      </c>
      <c r="D56" s="118" t="str">
        <f>IF($I$46&lt;&gt;"",$D$46,"")</f>
        <v>Teea Mäkelä</v>
      </c>
      <c r="E56" s="118" t="str">
        <f>IF($I$46&lt;&gt;"",$E$46,"")</f>
        <v>TPS</v>
      </c>
      <c r="F56" s="118" t="str">
        <f>IF($I$46&lt;&gt;"",$F$46,"")</f>
        <v>Turku</v>
      </c>
      <c r="G56" s="120">
        <f>IF($I$46&lt;&gt;"",$G$46,"")</f>
        <v>127</v>
      </c>
      <c r="H56" s="119">
        <f>IF($I$46&lt;&gt;"",$H$46,"")</f>
        <v>0</v>
      </c>
      <c r="I56" s="119">
        <f>IF($I$17&lt;&gt;"",$I$46,"")</f>
        <v>127</v>
      </c>
      <c r="J56" s="39"/>
      <c r="K56" s="95"/>
      <c r="L56" s="35"/>
      <c r="M56" s="39"/>
      <c r="N56" s="39"/>
      <c r="O56" s="35"/>
      <c r="P56" s="39"/>
      <c r="Q56" s="39"/>
      <c r="R56" s="39"/>
    </row>
    <row r="57" spans="1:18" ht="15.75" customHeight="1">
      <c r="A57" s="121"/>
      <c r="B57" s="117" t="s">
        <v>9</v>
      </c>
      <c r="C57" s="120" t="str">
        <f>IF($I$37&lt;&gt;"",$C$37,"")</f>
        <v>09-025-098</v>
      </c>
      <c r="D57" s="120" t="str">
        <f>IF($I$37&lt;&gt;"",$D$37,"")</f>
        <v>Mila Nevalainen</v>
      </c>
      <c r="E57" s="120" t="str">
        <f>IF($I$37&lt;&gt;"",$E$37,"")</f>
        <v>Juvel-Team</v>
      </c>
      <c r="F57" s="180" t="str">
        <f>IF($I$37&lt;&gt;"",$F$37,"")</f>
        <v>Hämeenlinna</v>
      </c>
      <c r="G57" s="120">
        <f>IF($I$37&lt;&gt;"",$G$37,"")</f>
        <v>187</v>
      </c>
      <c r="H57" s="119">
        <f>IF($I$37&lt;&gt;"",$H$37,"")</f>
        <v>0</v>
      </c>
      <c r="I57" s="119">
        <f>IF($I$37&lt;&gt;"",$I$37,"")</f>
        <v>187</v>
      </c>
      <c r="J57" s="38">
        <f>IF($I$8&lt;&gt;"",$J$8,"")</f>
      </c>
      <c r="K57" s="95"/>
      <c r="L57" s="35"/>
      <c r="M57" s="39"/>
      <c r="N57" s="39"/>
      <c r="O57" s="35"/>
      <c r="P57" s="39"/>
      <c r="Q57" s="39"/>
      <c r="R57" s="39"/>
    </row>
    <row r="58" spans="1:18" ht="15.75" customHeight="1">
      <c r="A58" s="121"/>
      <c r="B58" s="117" t="s">
        <v>10</v>
      </c>
      <c r="C58" s="120" t="str">
        <f>IF($I$40&lt;&gt;"",$C$40,"")</f>
        <v>18-050-069</v>
      </c>
      <c r="D58" s="120" t="str">
        <f>IF($I$40&lt;&gt;"",$D$40,"")</f>
        <v>Sonja Remes</v>
      </c>
      <c r="E58" s="120" t="str">
        <f>IF($I$40&lt;&gt;"",$E$40,"")</f>
        <v>Kolaus</v>
      </c>
      <c r="F58" s="179" t="str">
        <f>IF($I$40&lt;&gt;"",$F$40,"")</f>
        <v>Kuopio</v>
      </c>
      <c r="G58" s="120">
        <f>IF($I$40&lt;&gt;"",$G$40,"")</f>
        <v>186</v>
      </c>
      <c r="H58" s="119">
        <f>IF($I$40&lt;&gt;"",$H$40,"")</f>
        <v>0</v>
      </c>
      <c r="I58" s="119">
        <f>IF($I$40&lt;&gt;"",$I$40,"")</f>
        <v>186</v>
      </c>
      <c r="J58" s="38">
        <f>IF($I$11&lt;&gt;"",$J$11,"")</f>
      </c>
      <c r="K58" s="95"/>
      <c r="L58" s="35"/>
      <c r="M58" s="39"/>
      <c r="N58" s="39"/>
      <c r="O58" s="35"/>
      <c r="P58" s="39"/>
      <c r="Q58" s="39"/>
      <c r="R58" s="39"/>
    </row>
    <row r="59" spans="1:18" ht="12.75">
      <c r="A59" s="35"/>
      <c r="B59" s="35"/>
      <c r="C59" s="35"/>
      <c r="D59" s="35"/>
      <c r="E59" s="35"/>
      <c r="F59" s="35"/>
      <c r="G59" s="38"/>
      <c r="H59" s="38"/>
      <c r="I59" s="47"/>
      <c r="J59" s="39"/>
      <c r="K59" s="95"/>
      <c r="L59" s="35"/>
      <c r="M59" s="39"/>
      <c r="N59" s="39"/>
      <c r="O59" s="35"/>
      <c r="P59" s="39"/>
      <c r="Q59" s="39"/>
      <c r="R59" s="39"/>
    </row>
    <row r="63" spans="2:6" ht="18">
      <c r="B63" s="174" t="s">
        <v>40</v>
      </c>
      <c r="F63" s="178" t="s">
        <v>443</v>
      </c>
    </row>
    <row r="64" spans="2:6" ht="18">
      <c r="B64" s="174" t="s">
        <v>399</v>
      </c>
      <c r="F64" s="178"/>
    </row>
  </sheetData>
  <sheetProtection sheet="1" objects="1"/>
  <printOptions/>
  <pageMargins left="0.7" right="0.7" top="0.75" bottom="0.75" header="0.3" footer="0.3"/>
  <pageSetup fitToHeight="1" fitToWidth="1" horizontalDpi="600" verticalDpi="600" orientation="portrait" paperSize="9" scale="68" r:id="rId2"/>
  <headerFooter>
    <oddHeader>&amp;L&amp;14JUNNU TOUR 2018-2019
Ultimate Bowling - osakilpailu , 18.1.-20.1.2019 Rauman Keilahalli
Pudotuspelit</oddHead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4"/>
  <dimension ref="A1:O18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4.8515625" style="25" customWidth="1"/>
    <col min="2" max="2" width="10.140625" style="10" hidden="1" customWidth="1"/>
    <col min="3" max="3" width="22.28125" style="9" bestFit="1" customWidth="1"/>
    <col min="4" max="4" width="15.57421875" style="9" bestFit="1" customWidth="1"/>
    <col min="5" max="5" width="17.140625" style="9" bestFit="1" customWidth="1"/>
    <col min="6" max="6" width="7.00390625" style="30" bestFit="1" customWidth="1"/>
    <col min="7" max="7" width="3.00390625" style="30" customWidth="1"/>
    <col min="8" max="8" width="7.00390625" style="30" customWidth="1"/>
    <col min="9" max="9" width="7.140625" style="30" customWidth="1"/>
    <col min="10" max="10" width="3.421875" style="30" customWidth="1"/>
    <col min="11" max="11" width="12.421875" style="30" customWidth="1"/>
    <col min="12" max="12" width="2.7109375" style="30" customWidth="1"/>
    <col min="13" max="13" width="8.421875" style="31" customWidth="1"/>
    <col min="14" max="14" width="21.140625" style="11" bestFit="1" customWidth="1"/>
    <col min="15" max="15" width="9.140625" style="11" hidden="1" customWidth="1"/>
    <col min="16" max="16" width="2.57421875" style="9" bestFit="1" customWidth="1"/>
    <col min="17" max="16384" width="9.140625" style="9" customWidth="1"/>
  </cols>
  <sheetData>
    <row r="1" spans="1:15" s="14" customFormat="1" ht="10.5">
      <c r="A1" s="24" t="s">
        <v>0</v>
      </c>
      <c r="B1" s="20" t="s">
        <v>73</v>
      </c>
      <c r="C1" s="12" t="s">
        <v>1</v>
      </c>
      <c r="D1" s="12" t="s">
        <v>11</v>
      </c>
      <c r="E1" s="12" t="s">
        <v>2</v>
      </c>
      <c r="F1" s="20" t="s">
        <v>22</v>
      </c>
      <c r="G1" s="20" t="s">
        <v>37</v>
      </c>
      <c r="H1" s="20" t="s">
        <v>39</v>
      </c>
      <c r="I1" s="20" t="s">
        <v>23</v>
      </c>
      <c r="J1" s="20" t="s">
        <v>37</v>
      </c>
      <c r="K1" s="15" t="s">
        <v>38</v>
      </c>
      <c r="L1" s="20" t="s">
        <v>37</v>
      </c>
      <c r="M1" s="32" t="s">
        <v>6</v>
      </c>
      <c r="N1" s="13" t="s">
        <v>24</v>
      </c>
      <c r="O1" s="29" t="s">
        <v>25</v>
      </c>
    </row>
    <row r="2" spans="1:14" ht="12.75">
      <c r="A2" s="25" t="s">
        <v>7</v>
      </c>
      <c r="B2" s="10" t="s">
        <v>220</v>
      </c>
      <c r="C2" s="9" t="s">
        <v>221</v>
      </c>
      <c r="D2" s="9" t="s">
        <v>222</v>
      </c>
      <c r="E2" s="9" t="s">
        <v>223</v>
      </c>
      <c r="F2" s="30">
        <v>1413</v>
      </c>
      <c r="G2" s="30">
        <v>6</v>
      </c>
      <c r="H2" s="30">
        <v>0</v>
      </c>
      <c r="I2" s="30">
        <v>1164</v>
      </c>
      <c r="J2" s="30">
        <v>5</v>
      </c>
      <c r="K2" s="30">
        <v>440</v>
      </c>
      <c r="L2" s="30">
        <v>2</v>
      </c>
      <c r="M2" s="31">
        <v>232.07692307692307</v>
      </c>
      <c r="N2" s="11">
        <v>30</v>
      </c>
    </row>
    <row r="3" spans="1:14" ht="12.75">
      <c r="A3" s="25" t="s">
        <v>8</v>
      </c>
      <c r="B3" s="10" t="s">
        <v>182</v>
      </c>
      <c r="C3" s="9" t="s">
        <v>183</v>
      </c>
      <c r="D3" s="9" t="s">
        <v>148</v>
      </c>
      <c r="E3" s="9" t="s">
        <v>149</v>
      </c>
      <c r="F3" s="30">
        <v>1467</v>
      </c>
      <c r="G3" s="30">
        <v>6</v>
      </c>
      <c r="H3" s="30">
        <v>0</v>
      </c>
      <c r="I3" s="30">
        <v>1242</v>
      </c>
      <c r="J3" s="30">
        <v>5</v>
      </c>
      <c r="K3" s="30">
        <v>214</v>
      </c>
      <c r="L3" s="30">
        <v>1</v>
      </c>
      <c r="M3" s="31">
        <v>243.58333333333334</v>
      </c>
      <c r="N3" s="11">
        <v>25</v>
      </c>
    </row>
    <row r="4" spans="1:14" ht="12.75">
      <c r="A4" s="25" t="s">
        <v>9</v>
      </c>
      <c r="B4" s="10" t="s">
        <v>224</v>
      </c>
      <c r="C4" s="9" t="s">
        <v>225</v>
      </c>
      <c r="D4" s="9" t="s">
        <v>99</v>
      </c>
      <c r="E4" s="9" t="s">
        <v>91</v>
      </c>
      <c r="F4" s="30">
        <v>1426</v>
      </c>
      <c r="G4" s="30">
        <v>6</v>
      </c>
      <c r="H4" s="30">
        <v>0</v>
      </c>
      <c r="I4" s="30">
        <v>1094</v>
      </c>
      <c r="J4" s="30">
        <v>5</v>
      </c>
      <c r="M4" s="31">
        <v>229.0909090909091</v>
      </c>
      <c r="N4" s="11">
        <v>22</v>
      </c>
    </row>
    <row r="5" spans="1:14" ht="12.75">
      <c r="A5" s="25" t="s">
        <v>10</v>
      </c>
      <c r="B5" s="10" t="s">
        <v>340</v>
      </c>
      <c r="C5" s="9" t="s">
        <v>341</v>
      </c>
      <c r="D5" s="9" t="s">
        <v>342</v>
      </c>
      <c r="E5" s="9" t="s">
        <v>149</v>
      </c>
      <c r="F5" s="30">
        <v>1356</v>
      </c>
      <c r="G5" s="30">
        <v>6</v>
      </c>
      <c r="H5" s="30">
        <v>0</v>
      </c>
      <c r="I5" s="30">
        <v>1089</v>
      </c>
      <c r="J5" s="30">
        <v>5</v>
      </c>
      <c r="M5" s="31">
        <v>222.27272727272728</v>
      </c>
      <c r="N5" s="11">
        <v>20</v>
      </c>
    </row>
    <row r="6" spans="1:14" ht="12.75">
      <c r="A6" s="25" t="s">
        <v>41</v>
      </c>
      <c r="B6" s="10" t="s">
        <v>184</v>
      </c>
      <c r="C6" s="9" t="s">
        <v>185</v>
      </c>
      <c r="D6" s="9" t="s">
        <v>219</v>
      </c>
      <c r="E6" s="9" t="s">
        <v>151</v>
      </c>
      <c r="F6" s="30">
        <v>1439</v>
      </c>
      <c r="G6" s="30">
        <v>6</v>
      </c>
      <c r="H6" s="30">
        <v>0</v>
      </c>
      <c r="I6" s="30">
        <v>1074</v>
      </c>
      <c r="J6" s="30">
        <v>5</v>
      </c>
      <c r="M6" s="31">
        <v>228.45454545454547</v>
      </c>
      <c r="N6" s="11">
        <v>18</v>
      </c>
    </row>
    <row r="7" spans="1:14" ht="12.75">
      <c r="A7" s="25" t="s">
        <v>42</v>
      </c>
      <c r="B7" s="10" t="s">
        <v>186</v>
      </c>
      <c r="C7" s="9" t="s">
        <v>187</v>
      </c>
      <c r="D7" s="9" t="s">
        <v>219</v>
      </c>
      <c r="E7" s="9" t="s">
        <v>151</v>
      </c>
      <c r="F7" s="30">
        <v>1429</v>
      </c>
      <c r="G7" s="30">
        <v>6</v>
      </c>
      <c r="H7" s="30">
        <v>0</v>
      </c>
      <c r="I7" s="30">
        <v>907</v>
      </c>
      <c r="J7" s="30">
        <v>5</v>
      </c>
      <c r="M7" s="31">
        <v>212.36363636363637</v>
      </c>
      <c r="N7" s="11">
        <v>17</v>
      </c>
    </row>
    <row r="8" spans="1:14" ht="12.75">
      <c r="A8" s="25" t="s">
        <v>43</v>
      </c>
      <c r="B8" s="10" t="s">
        <v>410</v>
      </c>
      <c r="C8" s="9" t="s">
        <v>411</v>
      </c>
      <c r="D8" s="9" t="s">
        <v>119</v>
      </c>
      <c r="E8" s="9" t="s">
        <v>117</v>
      </c>
      <c r="F8" s="30">
        <v>1315</v>
      </c>
      <c r="G8" s="30">
        <v>6</v>
      </c>
      <c r="H8" s="30">
        <v>0</v>
      </c>
      <c r="M8" s="31">
        <v>219.16666666666666</v>
      </c>
      <c r="N8" s="11">
        <v>15</v>
      </c>
    </row>
    <row r="9" spans="1:14" ht="12.75">
      <c r="A9" s="25" t="s">
        <v>44</v>
      </c>
      <c r="B9" s="10" t="s">
        <v>156</v>
      </c>
      <c r="C9" s="9" t="s">
        <v>143</v>
      </c>
      <c r="D9" s="9" t="s">
        <v>93</v>
      </c>
      <c r="E9" s="9" t="s">
        <v>94</v>
      </c>
      <c r="F9" s="30">
        <v>1299</v>
      </c>
      <c r="G9" s="30">
        <v>6</v>
      </c>
      <c r="H9" s="30">
        <v>0</v>
      </c>
      <c r="M9" s="31">
        <v>216.5</v>
      </c>
      <c r="N9" s="11">
        <v>14</v>
      </c>
    </row>
    <row r="10" spans="1:14" ht="12.75">
      <c r="A10" s="25" t="s">
        <v>45</v>
      </c>
      <c r="B10" s="10" t="s">
        <v>226</v>
      </c>
      <c r="C10" s="9" t="s">
        <v>227</v>
      </c>
      <c r="D10" s="9" t="s">
        <v>324</v>
      </c>
      <c r="E10" s="9" t="s">
        <v>228</v>
      </c>
      <c r="F10" s="30">
        <v>1268</v>
      </c>
      <c r="G10" s="30">
        <v>6</v>
      </c>
      <c r="H10" s="30">
        <v>0</v>
      </c>
      <c r="M10" s="31">
        <v>211.33333333333334</v>
      </c>
      <c r="N10" s="11">
        <v>13</v>
      </c>
    </row>
    <row r="11" spans="1:14" ht="12.75">
      <c r="A11" s="25" t="s">
        <v>46</v>
      </c>
      <c r="B11" s="10" t="s">
        <v>118</v>
      </c>
      <c r="C11" s="9" t="s">
        <v>109</v>
      </c>
      <c r="D11" s="9" t="s">
        <v>119</v>
      </c>
      <c r="E11" s="9" t="s">
        <v>117</v>
      </c>
      <c r="F11" s="30">
        <v>1253</v>
      </c>
      <c r="G11" s="30">
        <v>6</v>
      </c>
      <c r="H11" s="30">
        <v>0</v>
      </c>
      <c r="M11" s="31">
        <v>208.83333333333334</v>
      </c>
      <c r="N11" s="11">
        <v>12</v>
      </c>
    </row>
    <row r="12" spans="1:14" ht="12.75">
      <c r="A12" s="25" t="s">
        <v>47</v>
      </c>
      <c r="B12" s="10" t="s">
        <v>150</v>
      </c>
      <c r="C12" s="9" t="s">
        <v>142</v>
      </c>
      <c r="D12" s="9" t="s">
        <v>219</v>
      </c>
      <c r="E12" s="9" t="s">
        <v>151</v>
      </c>
      <c r="F12" s="30">
        <v>1240</v>
      </c>
      <c r="G12" s="30">
        <v>6</v>
      </c>
      <c r="H12" s="30">
        <v>0</v>
      </c>
      <c r="M12" s="31">
        <v>206.66666666666666</v>
      </c>
      <c r="N12" s="11">
        <v>11</v>
      </c>
    </row>
    <row r="13" spans="1:14" ht="12.75">
      <c r="A13" s="25" t="s">
        <v>48</v>
      </c>
      <c r="B13" s="10" t="s">
        <v>192</v>
      </c>
      <c r="C13" s="9" t="s">
        <v>193</v>
      </c>
      <c r="D13" s="9" t="s">
        <v>233</v>
      </c>
      <c r="E13" s="9" t="s">
        <v>163</v>
      </c>
      <c r="F13" s="30">
        <v>1236</v>
      </c>
      <c r="G13" s="30">
        <v>6</v>
      </c>
      <c r="H13" s="30">
        <v>0</v>
      </c>
      <c r="M13" s="31">
        <v>206</v>
      </c>
      <c r="N13" s="11">
        <v>10</v>
      </c>
    </row>
    <row r="14" spans="1:14" ht="12.75">
      <c r="A14" s="25" t="s">
        <v>49</v>
      </c>
      <c r="B14" s="10" t="s">
        <v>422</v>
      </c>
      <c r="C14" s="9" t="s">
        <v>423</v>
      </c>
      <c r="D14" s="9" t="s">
        <v>148</v>
      </c>
      <c r="E14" s="9" t="s">
        <v>149</v>
      </c>
      <c r="F14" s="30">
        <v>1192</v>
      </c>
      <c r="G14" s="30">
        <v>6</v>
      </c>
      <c r="H14" s="30">
        <v>0</v>
      </c>
      <c r="M14" s="31">
        <v>198.66666666666666</v>
      </c>
      <c r="N14" s="11">
        <v>9</v>
      </c>
    </row>
    <row r="15" spans="1:14" ht="12.75">
      <c r="A15" s="25" t="s">
        <v>50</v>
      </c>
      <c r="B15" s="10" t="s">
        <v>327</v>
      </c>
      <c r="C15" s="9" t="s">
        <v>328</v>
      </c>
      <c r="D15" s="9" t="s">
        <v>329</v>
      </c>
      <c r="E15" s="9" t="s">
        <v>322</v>
      </c>
      <c r="F15" s="30">
        <v>1175</v>
      </c>
      <c r="G15" s="30">
        <v>6</v>
      </c>
      <c r="H15" s="30">
        <v>0</v>
      </c>
      <c r="M15" s="31">
        <v>195.83333333333334</v>
      </c>
      <c r="N15" s="11">
        <v>8</v>
      </c>
    </row>
    <row r="16" spans="1:14" ht="12.75">
      <c r="A16" s="25" t="s">
        <v>51</v>
      </c>
      <c r="B16" s="10" t="s">
        <v>236</v>
      </c>
      <c r="C16" s="9" t="s">
        <v>237</v>
      </c>
      <c r="D16" s="9" t="s">
        <v>324</v>
      </c>
      <c r="E16" s="9" t="s">
        <v>228</v>
      </c>
      <c r="F16" s="30">
        <v>1156</v>
      </c>
      <c r="G16" s="30">
        <v>6</v>
      </c>
      <c r="H16" s="30">
        <v>0</v>
      </c>
      <c r="M16" s="31">
        <v>192.66666666666666</v>
      </c>
      <c r="N16" s="11">
        <v>7</v>
      </c>
    </row>
    <row r="17" spans="1:14" ht="12.75">
      <c r="A17" s="25" t="s">
        <v>52</v>
      </c>
      <c r="B17" s="10" t="s">
        <v>249</v>
      </c>
      <c r="C17" s="9" t="s">
        <v>250</v>
      </c>
      <c r="D17" s="9" t="s">
        <v>191</v>
      </c>
      <c r="E17" s="9" t="s">
        <v>155</v>
      </c>
      <c r="F17" s="30">
        <v>1144</v>
      </c>
      <c r="G17" s="30">
        <v>6</v>
      </c>
      <c r="H17" s="30">
        <v>0</v>
      </c>
      <c r="M17" s="31">
        <v>190.66666666666666</v>
      </c>
      <c r="N17" s="11">
        <v>6</v>
      </c>
    </row>
    <row r="18" spans="1:14" ht="12.75">
      <c r="A18" s="25" t="s">
        <v>53</v>
      </c>
      <c r="B18" s="10" t="s">
        <v>211</v>
      </c>
      <c r="C18" s="9" t="s">
        <v>212</v>
      </c>
      <c r="D18" s="9" t="s">
        <v>213</v>
      </c>
      <c r="E18" s="9" t="s">
        <v>153</v>
      </c>
      <c r="F18" s="30">
        <v>1102</v>
      </c>
      <c r="G18" s="30">
        <v>6</v>
      </c>
      <c r="H18" s="30">
        <v>0</v>
      </c>
      <c r="M18" s="31">
        <v>183.66666666666666</v>
      </c>
      <c r="N18" s="11">
        <v>5</v>
      </c>
    </row>
  </sheetData>
  <sheetProtection/>
  <printOptions/>
  <pageMargins left="0.7480314960629921" right="0.7480314960629921" top="1.7716535433070868" bottom="0.5118110236220472" header="0.5118110236220472" footer="0.4724409448818898"/>
  <pageSetup horizontalDpi="600" verticalDpi="600" orientation="landscape" paperSize="9" scale="80" r:id="rId1"/>
  <headerFooter alignWithMargins="0">
    <oddHeader>&amp;L&amp;14JUNNU TOUR 2018-2019
Ultimate Bowling - osakilpailu , 18.1.-20.1.2019 Rauman Keilahalli
Pojat 31.12.1998 ja aikaisemmin syntyneet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5"/>
  <dimension ref="A1:R36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4.8515625" style="27" bestFit="1" customWidth="1"/>
    <col min="2" max="2" width="10.140625" style="6" hidden="1" customWidth="1"/>
    <col min="3" max="3" width="24.28125" style="3" bestFit="1" customWidth="1"/>
    <col min="4" max="4" width="15.57421875" style="3" bestFit="1" customWidth="1"/>
    <col min="5" max="5" width="17.140625" style="3" bestFit="1" customWidth="1"/>
    <col min="6" max="6" width="7.00390625" style="22" bestFit="1" customWidth="1"/>
    <col min="7" max="7" width="3.00390625" style="22" customWidth="1"/>
    <col min="8" max="8" width="7.00390625" style="22" customWidth="1"/>
    <col min="9" max="9" width="7.00390625" style="22" bestFit="1" customWidth="1"/>
    <col min="10" max="10" width="3.421875" style="22" customWidth="1"/>
    <col min="11" max="11" width="11.57421875" style="22" bestFit="1" customWidth="1"/>
    <col min="12" max="12" width="3.140625" style="22" customWidth="1"/>
    <col min="13" max="13" width="8.28125" style="21" customWidth="1"/>
    <col min="14" max="14" width="21.140625" style="8" bestFit="1" customWidth="1"/>
    <col min="15" max="15" width="0" style="8" hidden="1" customWidth="1"/>
    <col min="16" max="16384" width="9.140625" style="3" customWidth="1"/>
  </cols>
  <sheetData>
    <row r="1" spans="1:15" s="19" customFormat="1" ht="10.5">
      <c r="A1" s="26" t="s">
        <v>0</v>
      </c>
      <c r="B1" s="15" t="s">
        <v>73</v>
      </c>
      <c r="C1" s="16" t="s">
        <v>1</v>
      </c>
      <c r="D1" s="16" t="s">
        <v>11</v>
      </c>
      <c r="E1" s="16" t="s">
        <v>2</v>
      </c>
      <c r="F1" s="15" t="s">
        <v>22</v>
      </c>
      <c r="G1" s="15" t="s">
        <v>37</v>
      </c>
      <c r="H1" s="15" t="s">
        <v>39</v>
      </c>
      <c r="I1" s="15" t="s">
        <v>23</v>
      </c>
      <c r="J1" s="15" t="s">
        <v>37</v>
      </c>
      <c r="K1" s="15" t="s">
        <v>38</v>
      </c>
      <c r="L1" s="15" t="s">
        <v>37</v>
      </c>
      <c r="M1" s="33" t="s">
        <v>6</v>
      </c>
      <c r="N1" s="17" t="s">
        <v>24</v>
      </c>
      <c r="O1" s="18" t="s">
        <v>25</v>
      </c>
    </row>
    <row r="2" spans="1:18" ht="12.75">
      <c r="A2" s="25" t="s">
        <v>7</v>
      </c>
      <c r="B2" s="6" t="s">
        <v>169</v>
      </c>
      <c r="C2" s="3" t="s">
        <v>166</v>
      </c>
      <c r="D2" s="3" t="s">
        <v>321</v>
      </c>
      <c r="E2" s="3" t="s">
        <v>322</v>
      </c>
      <c r="F2" s="22">
        <v>1357</v>
      </c>
      <c r="G2" s="22">
        <v>6</v>
      </c>
      <c r="H2" s="22">
        <v>0</v>
      </c>
      <c r="I2" s="22">
        <v>1179</v>
      </c>
      <c r="J2" s="22">
        <v>5</v>
      </c>
      <c r="K2" s="22">
        <v>165</v>
      </c>
      <c r="L2" s="22">
        <v>1</v>
      </c>
      <c r="M2" s="31">
        <v>225.08333333333334</v>
      </c>
      <c r="N2" s="11">
        <v>30</v>
      </c>
      <c r="R2" s="31"/>
    </row>
    <row r="3" spans="1:14" ht="12.75">
      <c r="A3" s="25" t="s">
        <v>8</v>
      </c>
      <c r="B3" s="6" t="s">
        <v>100</v>
      </c>
      <c r="C3" s="3" t="s">
        <v>101</v>
      </c>
      <c r="D3" s="3" t="s">
        <v>99</v>
      </c>
      <c r="E3" s="3" t="s">
        <v>91</v>
      </c>
      <c r="F3" s="22">
        <v>1373</v>
      </c>
      <c r="G3" s="22">
        <v>6</v>
      </c>
      <c r="H3" s="22">
        <v>8</v>
      </c>
      <c r="I3" s="22">
        <v>1159</v>
      </c>
      <c r="J3" s="22">
        <v>5</v>
      </c>
      <c r="M3" s="31">
        <v>222.1818181818182</v>
      </c>
      <c r="N3" s="11">
        <v>25</v>
      </c>
    </row>
    <row r="4" spans="1:14" ht="12.75">
      <c r="A4" s="25" t="s">
        <v>9</v>
      </c>
      <c r="B4" s="6" t="s">
        <v>96</v>
      </c>
      <c r="C4" s="3" t="s">
        <v>97</v>
      </c>
      <c r="D4" s="3" t="s">
        <v>98</v>
      </c>
      <c r="E4" s="3" t="s">
        <v>95</v>
      </c>
      <c r="F4" s="22">
        <v>1409</v>
      </c>
      <c r="G4" s="22">
        <v>6</v>
      </c>
      <c r="H4" s="22">
        <v>8</v>
      </c>
      <c r="I4" s="22">
        <v>1140</v>
      </c>
      <c r="J4" s="22">
        <v>5</v>
      </c>
      <c r="M4" s="31">
        <v>223.72727272727272</v>
      </c>
      <c r="N4" s="11">
        <v>22</v>
      </c>
    </row>
    <row r="5" spans="1:14" ht="12.75">
      <c r="A5" s="25" t="s">
        <v>10</v>
      </c>
      <c r="B5" s="6" t="s">
        <v>105</v>
      </c>
      <c r="C5" s="3" t="s">
        <v>104</v>
      </c>
      <c r="D5" s="3" t="s">
        <v>106</v>
      </c>
      <c r="E5" s="3" t="s">
        <v>107</v>
      </c>
      <c r="F5" s="22">
        <v>1353</v>
      </c>
      <c r="G5" s="22">
        <v>6</v>
      </c>
      <c r="H5" s="22">
        <v>8</v>
      </c>
      <c r="I5" s="22">
        <v>1139</v>
      </c>
      <c r="J5" s="22">
        <v>5</v>
      </c>
      <c r="M5" s="31">
        <v>218.54545454545453</v>
      </c>
      <c r="N5" s="11">
        <v>20</v>
      </c>
    </row>
    <row r="6" spans="1:14" ht="12.75">
      <c r="A6" s="25" t="s">
        <v>41</v>
      </c>
      <c r="B6" s="6" t="s">
        <v>332</v>
      </c>
      <c r="C6" s="3" t="s">
        <v>333</v>
      </c>
      <c r="D6" s="3" t="s">
        <v>99</v>
      </c>
      <c r="E6" s="3" t="s">
        <v>91</v>
      </c>
      <c r="F6" s="22">
        <v>1380</v>
      </c>
      <c r="G6" s="22">
        <v>6</v>
      </c>
      <c r="H6" s="22">
        <v>8</v>
      </c>
      <c r="I6" s="22">
        <v>1109</v>
      </c>
      <c r="J6" s="22">
        <v>5</v>
      </c>
      <c r="M6" s="31">
        <v>218.27272727272728</v>
      </c>
      <c r="N6" s="11">
        <v>18</v>
      </c>
    </row>
    <row r="7" spans="1:14" ht="12.75">
      <c r="A7" s="25" t="s">
        <v>42</v>
      </c>
      <c r="B7" s="6" t="s">
        <v>177</v>
      </c>
      <c r="C7" s="3" t="s">
        <v>172</v>
      </c>
      <c r="D7" s="3" t="s">
        <v>323</v>
      </c>
      <c r="E7" s="3" t="s">
        <v>92</v>
      </c>
      <c r="F7" s="22">
        <v>1318</v>
      </c>
      <c r="G7" s="22">
        <v>6</v>
      </c>
      <c r="H7" s="22">
        <v>0</v>
      </c>
      <c r="I7" s="22">
        <v>988</v>
      </c>
      <c r="J7" s="22">
        <v>5</v>
      </c>
      <c r="M7" s="31">
        <v>209.63636363636363</v>
      </c>
      <c r="N7" s="11">
        <v>17</v>
      </c>
    </row>
    <row r="8" spans="1:14" ht="12.75">
      <c r="A8" s="25" t="s">
        <v>43</v>
      </c>
      <c r="B8" s="6" t="s">
        <v>174</v>
      </c>
      <c r="C8" s="3" t="s">
        <v>170</v>
      </c>
      <c r="D8" s="3" t="s">
        <v>103</v>
      </c>
      <c r="E8" s="3" t="s">
        <v>102</v>
      </c>
      <c r="F8" s="22">
        <v>1298</v>
      </c>
      <c r="G8" s="22">
        <v>6</v>
      </c>
      <c r="H8" s="22">
        <v>0</v>
      </c>
      <c r="I8" s="22">
        <v>953</v>
      </c>
      <c r="J8" s="22">
        <v>5</v>
      </c>
      <c r="M8" s="31">
        <v>204.63636363636363</v>
      </c>
      <c r="N8" s="11">
        <v>15</v>
      </c>
    </row>
    <row r="9" spans="1:14" ht="12.75">
      <c r="A9" s="25" t="s">
        <v>44</v>
      </c>
      <c r="B9" s="6" t="s">
        <v>343</v>
      </c>
      <c r="C9" s="3" t="s">
        <v>344</v>
      </c>
      <c r="D9" s="3" t="s">
        <v>161</v>
      </c>
      <c r="E9" s="3" t="s">
        <v>162</v>
      </c>
      <c r="F9" s="22">
        <v>1304</v>
      </c>
      <c r="G9" s="22">
        <v>6</v>
      </c>
      <c r="H9" s="22">
        <v>8</v>
      </c>
      <c r="M9" s="31">
        <v>209.33333333333334</v>
      </c>
      <c r="N9" s="11">
        <v>14</v>
      </c>
    </row>
    <row r="10" spans="1:14" ht="12.75">
      <c r="A10" s="25" t="s">
        <v>45</v>
      </c>
      <c r="B10" s="6" t="s">
        <v>120</v>
      </c>
      <c r="C10" s="3" t="s">
        <v>110</v>
      </c>
      <c r="D10" s="3" t="s">
        <v>99</v>
      </c>
      <c r="E10" s="3" t="s">
        <v>91</v>
      </c>
      <c r="F10" s="22">
        <v>1278</v>
      </c>
      <c r="G10" s="22">
        <v>6</v>
      </c>
      <c r="H10" s="22">
        <v>8</v>
      </c>
      <c r="M10" s="31">
        <v>205</v>
      </c>
      <c r="N10" s="11">
        <v>13</v>
      </c>
    </row>
    <row r="11" spans="1:14" ht="12.75">
      <c r="A11" s="25" t="s">
        <v>46</v>
      </c>
      <c r="B11" s="6" t="s">
        <v>175</v>
      </c>
      <c r="C11" s="3" t="s">
        <v>171</v>
      </c>
      <c r="D11" s="3" t="s">
        <v>210</v>
      </c>
      <c r="E11" s="3" t="s">
        <v>163</v>
      </c>
      <c r="F11" s="22">
        <v>1264</v>
      </c>
      <c r="G11" s="22">
        <v>6</v>
      </c>
      <c r="H11" s="22">
        <v>8</v>
      </c>
      <c r="M11" s="31">
        <v>202.66666666666666</v>
      </c>
      <c r="N11" s="11">
        <v>12</v>
      </c>
    </row>
    <row r="12" spans="1:14" ht="12.75">
      <c r="A12" s="25" t="s">
        <v>47</v>
      </c>
      <c r="B12" s="6" t="s">
        <v>255</v>
      </c>
      <c r="C12" s="3" t="s">
        <v>256</v>
      </c>
      <c r="D12" s="3" t="s">
        <v>152</v>
      </c>
      <c r="E12" s="3" t="s">
        <v>153</v>
      </c>
      <c r="F12" s="22">
        <v>1241</v>
      </c>
      <c r="G12" s="22">
        <v>6</v>
      </c>
      <c r="H12" s="22">
        <v>8</v>
      </c>
      <c r="M12" s="31">
        <v>198.83333333333334</v>
      </c>
      <c r="N12" s="11">
        <v>11</v>
      </c>
    </row>
    <row r="13" spans="1:14" ht="12.75">
      <c r="A13" s="25" t="s">
        <v>48</v>
      </c>
      <c r="B13" s="6" t="s">
        <v>234</v>
      </c>
      <c r="C13" s="3" t="s">
        <v>235</v>
      </c>
      <c r="D13" s="3" t="s">
        <v>222</v>
      </c>
      <c r="E13" s="3" t="s">
        <v>223</v>
      </c>
      <c r="F13" s="22">
        <v>1239</v>
      </c>
      <c r="G13" s="22">
        <v>6</v>
      </c>
      <c r="H13" s="22">
        <v>8</v>
      </c>
      <c r="M13" s="31">
        <v>198.5</v>
      </c>
      <c r="N13" s="11">
        <v>10</v>
      </c>
    </row>
    <row r="14" spans="1:14" ht="12.75">
      <c r="A14" s="25" t="s">
        <v>49</v>
      </c>
      <c r="B14" s="6" t="s">
        <v>240</v>
      </c>
      <c r="C14" s="3" t="s">
        <v>241</v>
      </c>
      <c r="D14" s="3" t="s">
        <v>152</v>
      </c>
      <c r="E14" s="3" t="s">
        <v>153</v>
      </c>
      <c r="F14" s="22">
        <v>1214</v>
      </c>
      <c r="G14" s="22">
        <v>6</v>
      </c>
      <c r="H14" s="22">
        <v>8</v>
      </c>
      <c r="M14" s="31">
        <v>194.33333333333334</v>
      </c>
      <c r="N14" s="11">
        <v>9</v>
      </c>
    </row>
    <row r="15" spans="1:14" ht="12.75">
      <c r="A15" s="25" t="s">
        <v>50</v>
      </c>
      <c r="B15" s="6" t="s">
        <v>345</v>
      </c>
      <c r="C15" s="3" t="s">
        <v>346</v>
      </c>
      <c r="D15" s="3" t="s">
        <v>338</v>
      </c>
      <c r="E15" s="3" t="s">
        <v>339</v>
      </c>
      <c r="F15" s="22">
        <v>1194</v>
      </c>
      <c r="G15" s="22">
        <v>6</v>
      </c>
      <c r="H15" s="22">
        <v>8</v>
      </c>
      <c r="M15" s="31">
        <v>191</v>
      </c>
      <c r="N15" s="11">
        <v>8</v>
      </c>
    </row>
    <row r="16" spans="1:14" ht="12.75">
      <c r="A16" s="25" t="s">
        <v>51</v>
      </c>
      <c r="B16" s="6" t="s">
        <v>157</v>
      </c>
      <c r="C16" s="3" t="s">
        <v>144</v>
      </c>
      <c r="D16" s="3" t="s">
        <v>158</v>
      </c>
      <c r="E16" s="3" t="s">
        <v>159</v>
      </c>
      <c r="F16" s="22">
        <v>1192</v>
      </c>
      <c r="G16" s="22">
        <v>6</v>
      </c>
      <c r="H16" s="22">
        <v>8</v>
      </c>
      <c r="M16" s="31">
        <v>190.66666666666666</v>
      </c>
      <c r="N16" s="11">
        <v>7</v>
      </c>
    </row>
    <row r="17" spans="1:14" ht="12.75">
      <c r="A17" s="25" t="s">
        <v>52</v>
      </c>
      <c r="B17" s="6" t="s">
        <v>116</v>
      </c>
      <c r="C17" s="3" t="s">
        <v>108</v>
      </c>
      <c r="D17" s="3" t="s">
        <v>119</v>
      </c>
      <c r="E17" s="3" t="s">
        <v>117</v>
      </c>
      <c r="F17" s="22">
        <v>1174</v>
      </c>
      <c r="G17" s="22">
        <v>6</v>
      </c>
      <c r="H17" s="22">
        <v>8</v>
      </c>
      <c r="M17" s="31">
        <v>187.66666666666666</v>
      </c>
      <c r="N17" s="11">
        <v>6</v>
      </c>
    </row>
    <row r="18" spans="1:14" ht="12.75">
      <c r="A18" s="25" t="s">
        <v>53</v>
      </c>
      <c r="B18" s="6" t="s">
        <v>204</v>
      </c>
      <c r="C18" s="3" t="s">
        <v>205</v>
      </c>
      <c r="D18" s="3" t="s">
        <v>191</v>
      </c>
      <c r="E18" s="3" t="s">
        <v>155</v>
      </c>
      <c r="F18" s="22">
        <v>1157</v>
      </c>
      <c r="G18" s="22">
        <v>6</v>
      </c>
      <c r="H18" s="22">
        <v>8</v>
      </c>
      <c r="M18" s="31">
        <v>184.83333333333334</v>
      </c>
      <c r="N18" s="11">
        <v>5</v>
      </c>
    </row>
    <row r="19" spans="1:14" ht="12.75">
      <c r="A19" s="25" t="s">
        <v>54</v>
      </c>
      <c r="B19" s="6" t="s">
        <v>300</v>
      </c>
      <c r="C19" s="3" t="s">
        <v>301</v>
      </c>
      <c r="D19" s="3" t="s">
        <v>302</v>
      </c>
      <c r="E19" s="3" t="s">
        <v>107</v>
      </c>
      <c r="F19" s="22">
        <v>1105</v>
      </c>
      <c r="G19" s="22">
        <v>6</v>
      </c>
      <c r="H19" s="22">
        <v>8</v>
      </c>
      <c r="M19" s="31">
        <v>176.16666666666666</v>
      </c>
      <c r="N19" s="11">
        <v>4</v>
      </c>
    </row>
    <row r="20" spans="1:14" ht="12.75">
      <c r="A20" s="25" t="s">
        <v>55</v>
      </c>
      <c r="B20" s="6" t="s">
        <v>325</v>
      </c>
      <c r="C20" s="3" t="s">
        <v>326</v>
      </c>
      <c r="D20" s="3" t="s">
        <v>213</v>
      </c>
      <c r="E20" s="3" t="s">
        <v>153</v>
      </c>
      <c r="F20" s="22">
        <v>1095</v>
      </c>
      <c r="G20" s="22">
        <v>6</v>
      </c>
      <c r="H20" s="22">
        <v>8</v>
      </c>
      <c r="M20" s="31">
        <v>174.5</v>
      </c>
      <c r="N20" s="11">
        <v>3</v>
      </c>
    </row>
    <row r="21" spans="1:14" ht="12.75">
      <c r="A21" s="25" t="s">
        <v>56</v>
      </c>
      <c r="B21" s="6" t="s">
        <v>208</v>
      </c>
      <c r="C21" s="3" t="s">
        <v>209</v>
      </c>
      <c r="D21" s="3" t="s">
        <v>191</v>
      </c>
      <c r="E21" s="3" t="s">
        <v>155</v>
      </c>
      <c r="F21" s="22">
        <v>1091</v>
      </c>
      <c r="G21" s="22">
        <v>6</v>
      </c>
      <c r="H21" s="22">
        <v>8</v>
      </c>
      <c r="M21" s="31">
        <v>173.83333333333334</v>
      </c>
      <c r="N21" s="11">
        <v>2</v>
      </c>
    </row>
    <row r="22" spans="1:14" ht="12.75">
      <c r="A22" s="25" t="s">
        <v>123</v>
      </c>
      <c r="B22" s="6" t="s">
        <v>206</v>
      </c>
      <c r="C22" s="3" t="s">
        <v>207</v>
      </c>
      <c r="D22" s="3" t="s">
        <v>191</v>
      </c>
      <c r="E22" s="3" t="s">
        <v>155</v>
      </c>
      <c r="F22" s="22">
        <v>1053</v>
      </c>
      <c r="G22" s="22">
        <v>6</v>
      </c>
      <c r="H22" s="22">
        <v>8</v>
      </c>
      <c r="M22" s="31">
        <v>167.5</v>
      </c>
      <c r="N22" s="11">
        <v>1</v>
      </c>
    </row>
    <row r="23" spans="1:14" ht="12.75">
      <c r="A23" s="25" t="s">
        <v>125</v>
      </c>
      <c r="B23" s="6" t="s">
        <v>406</v>
      </c>
      <c r="C23" s="3" t="s">
        <v>407</v>
      </c>
      <c r="D23" s="3" t="s">
        <v>191</v>
      </c>
      <c r="E23" s="3" t="s">
        <v>155</v>
      </c>
      <c r="F23" s="22">
        <v>1028</v>
      </c>
      <c r="G23" s="22">
        <v>6</v>
      </c>
      <c r="H23" s="22">
        <v>8</v>
      </c>
      <c r="M23" s="31">
        <v>163.33333333333334</v>
      </c>
      <c r="N23" s="11">
        <v>1</v>
      </c>
    </row>
    <row r="24" spans="1:14" ht="12.75">
      <c r="A24" s="25" t="s">
        <v>127</v>
      </c>
      <c r="B24" s="6" t="s">
        <v>307</v>
      </c>
      <c r="C24" s="3" t="s">
        <v>308</v>
      </c>
      <c r="D24" s="3" t="s">
        <v>124</v>
      </c>
      <c r="E24" s="3" t="s">
        <v>115</v>
      </c>
      <c r="F24" s="22">
        <v>934</v>
      </c>
      <c r="G24" s="22">
        <v>6</v>
      </c>
      <c r="H24" s="22">
        <v>8</v>
      </c>
      <c r="M24" s="31">
        <v>147.66666666666666</v>
      </c>
      <c r="N24" s="11">
        <v>1</v>
      </c>
    </row>
    <row r="25" spans="1:14" ht="12.75">
      <c r="A25" s="25"/>
      <c r="M25" s="31"/>
      <c r="N25" s="11"/>
    </row>
    <row r="26" spans="1:14" ht="12.75">
      <c r="A26" s="25"/>
      <c r="M26" s="31"/>
      <c r="N26" s="11"/>
    </row>
    <row r="27" spans="1:14" ht="12.75">
      <c r="A27" s="25"/>
      <c r="M27" s="31"/>
      <c r="N27" s="11"/>
    </row>
    <row r="28" spans="1:14" ht="12.75">
      <c r="A28" s="25"/>
      <c r="M28" s="31"/>
      <c r="N28" s="11"/>
    </row>
    <row r="29" spans="1:14" ht="12.75">
      <c r="A29" s="25"/>
      <c r="M29" s="31"/>
      <c r="N29" s="11"/>
    </row>
    <row r="30" spans="1:14" ht="12.75">
      <c r="A30" s="25"/>
      <c r="M30" s="31"/>
      <c r="N30" s="11"/>
    </row>
    <row r="31" spans="1:14" ht="12.75">
      <c r="A31" s="25"/>
      <c r="M31" s="31"/>
      <c r="N31" s="11"/>
    </row>
    <row r="32" spans="1:14" ht="12.75">
      <c r="A32" s="25"/>
      <c r="M32" s="31"/>
      <c r="N32" s="11"/>
    </row>
    <row r="33" spans="1:14" ht="12.75">
      <c r="A33" s="25"/>
      <c r="M33" s="31"/>
      <c r="N33" s="11"/>
    </row>
    <row r="34" spans="13:14" ht="12.75">
      <c r="M34" s="31"/>
      <c r="N34" s="11"/>
    </row>
    <row r="35" spans="13:14" ht="12.75">
      <c r="M35" s="31"/>
      <c r="N35" s="11"/>
    </row>
    <row r="36" spans="13:14" ht="12.75">
      <c r="M36" s="31"/>
      <c r="N36" s="11"/>
    </row>
  </sheetData>
  <sheetProtection/>
  <printOptions/>
  <pageMargins left="0.7480314960629921" right="0.7480314960629921" top="1.7716535433070868" bottom="0.5511811023622047" header="0.5118110236220472" footer="0.5118110236220472"/>
  <pageSetup horizontalDpi="600" verticalDpi="600" orientation="landscape" paperSize="9" scale="80" r:id="rId1"/>
  <headerFooter alignWithMargins="0">
    <oddHeader>&amp;L&amp;14JUNNU TOUR 2018-2019
Ultimate Bowling - osakilpailu , 18.1.-20.1.2019 Rauman Keilahalli
Pojat 1.1.2002 ja myöhemmin syntyneet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ICL Invia Oyj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 Kapulainen</dc:creator>
  <cp:keywords/>
  <dc:description/>
  <cp:lastModifiedBy>Omistaja</cp:lastModifiedBy>
  <cp:lastPrinted>2019-01-20T14:46:51Z</cp:lastPrinted>
  <dcterms:created xsi:type="dcterms:W3CDTF">2003-09-05T06:06:28Z</dcterms:created>
  <dcterms:modified xsi:type="dcterms:W3CDTF">2019-01-20T15:29:55Z</dcterms:modified>
  <cp:category/>
  <cp:version/>
  <cp:contentType/>
  <cp:contentStatus/>
</cp:coreProperties>
</file>