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tabRatio="719" firstSheet="1" activeTab="1"/>
  </bookViews>
  <sheets>
    <sheet name="Tulokset" sheetId="1" state="hidden" r:id="rId1"/>
    <sheet name="Pojat U20" sheetId="2" r:id="rId2"/>
    <sheet name="Pojat U16" sheetId="3" r:id="rId3"/>
    <sheet name="Tytöt U20" sheetId="4" r:id="rId4"/>
    <sheet name="Tytöt U16" sheetId="5" r:id="rId5"/>
    <sheet name="Minipojat U13" sheetId="6" r:id="rId6"/>
    <sheet name="Minitytöt U13" sheetId="7" r:id="rId7"/>
    <sheet name="Pudotus pojat U20" sheetId="8" r:id="rId8"/>
    <sheet name="Pudotus pojat U16" sheetId="9" r:id="rId9"/>
    <sheet name=" Pudotus Tytöt U20" sheetId="10" r:id="rId10"/>
    <sheet name=" Pudotus Tytöt U16" sheetId="11" r:id="rId11"/>
    <sheet name=" Pudotus Minipojat U13" sheetId="12" r:id="rId12"/>
    <sheet name=" Pudotus Minitytöt U13" sheetId="13" r:id="rId13"/>
    <sheet name="Yhteenveto 8s" sheetId="14" state="hidden" r:id="rId14"/>
  </sheets>
  <externalReferences>
    <externalReference r:id="rId17"/>
  </externalReferences>
  <definedNames>
    <definedName name="_xlnm._FilterDatabase" localSheetId="0" hidden="1">'Tulokset'!$B$1:$P$50</definedName>
    <definedName name="_xlnm.Print_Area" localSheetId="5">'Minipojat U13'!$A$1:$P$17</definedName>
    <definedName name="_xlnm.Print_Area" localSheetId="6">'Minitytöt U13'!$A$1:$P$17</definedName>
    <definedName name="_xlnm.Print_Area" localSheetId="2">'Pojat U16'!$A$1:$P$17</definedName>
    <definedName name="_xlnm.Print_Area" localSheetId="1">'Pojat U20'!$A$1:$P$18</definedName>
    <definedName name="_xlnm.Print_Area" localSheetId="4">'Tytöt U16'!$A$1:$P$17</definedName>
    <definedName name="_xlnm.Print_Area" localSheetId="3">'Tytöt U20'!$A$1:$S$17</definedName>
    <definedName name="_xlnm.Print_Area" localSheetId="13">'Yhteenveto 8s'!$A$1:$R$33</definedName>
  </definedNames>
  <calcPr fullCalcOnLoad="1"/>
</workbook>
</file>

<file path=xl/sharedStrings.xml><?xml version="1.0" encoding="utf-8"?>
<sst xmlns="http://schemas.openxmlformats.org/spreadsheetml/2006/main" count="789" uniqueCount="154">
  <si>
    <t>sij.</t>
  </si>
  <si>
    <t>nimi</t>
  </si>
  <si>
    <t>seura</t>
  </si>
  <si>
    <t>liitto</t>
  </si>
  <si>
    <t>tulos</t>
  </si>
  <si>
    <t>ka.</t>
  </si>
  <si>
    <t>1. sarja</t>
  </si>
  <si>
    <t>2. sarja</t>
  </si>
  <si>
    <t>3. sarja</t>
  </si>
  <si>
    <t>1.</t>
  </si>
  <si>
    <t>2.</t>
  </si>
  <si>
    <t>Pori</t>
  </si>
  <si>
    <t>3.</t>
  </si>
  <si>
    <t>4.</t>
  </si>
  <si>
    <t>Turku</t>
  </si>
  <si>
    <t>5.</t>
  </si>
  <si>
    <t>Lahti</t>
  </si>
  <si>
    <t>6.</t>
  </si>
  <si>
    <t>7.</t>
  </si>
  <si>
    <t>8.</t>
  </si>
  <si>
    <t>9.</t>
  </si>
  <si>
    <t>10.</t>
  </si>
  <si>
    <t>Tampere</t>
  </si>
  <si>
    <t>11.</t>
  </si>
  <si>
    <t>12.</t>
  </si>
  <si>
    <t>GB</t>
  </si>
  <si>
    <t>Helsinki</t>
  </si>
  <si>
    <t>tas.</t>
  </si>
  <si>
    <t>yht.p.</t>
  </si>
  <si>
    <t>Puolivälierät</t>
  </si>
  <si>
    <t>otteluvoitot</t>
  </si>
  <si>
    <t>Karsinnan 1.</t>
  </si>
  <si>
    <t>Karsinnan 8.</t>
  </si>
  <si>
    <t>Karsinnan 2.</t>
  </si>
  <si>
    <t>Karsinnan 7.</t>
  </si>
  <si>
    <t>Karsinnan 3.</t>
  </si>
  <si>
    <t>Karsinnan 6.</t>
  </si>
  <si>
    <t>Karsinnan 4.</t>
  </si>
  <si>
    <t>Karsinnan 5.</t>
  </si>
  <si>
    <t>Välierät</t>
  </si>
  <si>
    <t>Loppuottelu</t>
  </si>
  <si>
    <t>Lopullinen järjestys</t>
  </si>
  <si>
    <t>sarjat</t>
  </si>
  <si>
    <t>pist.</t>
  </si>
  <si>
    <t>1. srj.</t>
  </si>
  <si>
    <t>2. srj.</t>
  </si>
  <si>
    <t>3. srj.</t>
  </si>
  <si>
    <t>4. srj.</t>
  </si>
  <si>
    <t>5. srj.</t>
  </si>
  <si>
    <t>6. srj.</t>
  </si>
  <si>
    <t>7. srj.</t>
  </si>
  <si>
    <t>8. srj.</t>
  </si>
  <si>
    <t>TPS</t>
  </si>
  <si>
    <t>7. sjr.</t>
  </si>
  <si>
    <t>Bay</t>
  </si>
  <si>
    <t>Pojat U20</t>
  </si>
  <si>
    <t>Pojat U16</t>
  </si>
  <si>
    <t>Tytöt</t>
  </si>
  <si>
    <t>Kouvola</t>
  </si>
  <si>
    <t>X</t>
  </si>
  <si>
    <t>roll off</t>
  </si>
  <si>
    <t>Ylä-Savo</t>
  </si>
  <si>
    <t>Teea Mäkelä</t>
  </si>
  <si>
    <t>Mainarit</t>
  </si>
  <si>
    <t>Varkaus</t>
  </si>
  <si>
    <t>Kuopio</t>
  </si>
  <si>
    <t>Kokkola</t>
  </si>
  <si>
    <t>Imatra</t>
  </si>
  <si>
    <t>Onni Riikonen</t>
  </si>
  <si>
    <t>Jesse Ahokas</t>
  </si>
  <si>
    <t>Arttu Reinikainen</t>
  </si>
  <si>
    <t>Ella Rantamäki</t>
  </si>
  <si>
    <t>XX</t>
  </si>
  <si>
    <t>Cherry</t>
  </si>
  <si>
    <t>Roosa Pusa</t>
  </si>
  <si>
    <t>IKK</t>
  </si>
  <si>
    <t>U20P</t>
  </si>
  <si>
    <t>U16P</t>
  </si>
  <si>
    <t>U20T</t>
  </si>
  <si>
    <t>U16T</t>
  </si>
  <si>
    <t>U13P</t>
  </si>
  <si>
    <t>U13T</t>
  </si>
  <si>
    <t>s.</t>
  </si>
  <si>
    <t>Simon Susiluoto</t>
  </si>
  <si>
    <t>Joni Kärkkäinen</t>
  </si>
  <si>
    <t>Niko Aleksi Paananen</t>
  </si>
  <si>
    <t>Simon Tissarinen</t>
  </si>
  <si>
    <t>CPS</t>
  </si>
  <si>
    <t>Simo Uosukainen</t>
  </si>
  <si>
    <t>Mila Nevalainen</t>
  </si>
  <si>
    <t>Juvel-Team</t>
  </si>
  <si>
    <t>Hämeenlinna</t>
  </si>
  <si>
    <t>Sonja Remes</t>
  </si>
  <si>
    <t/>
  </si>
  <si>
    <t>Tomi Turunen</t>
  </si>
  <si>
    <t>Joe's Gold</t>
  </si>
  <si>
    <t>Joensuu</t>
  </si>
  <si>
    <t>Otso Kahila</t>
  </si>
  <si>
    <t>Nico Olsson</t>
  </si>
  <si>
    <t>SQB Bowlers</t>
  </si>
  <si>
    <t>Seinäjoki</t>
  </si>
  <si>
    <t>Elli Koivisto</t>
  </si>
  <si>
    <t>Anastasiy Fedorova</t>
  </si>
  <si>
    <t>Marjaana Hytönen</t>
  </si>
  <si>
    <t>Rami Mukkula</t>
  </si>
  <si>
    <t>Lauri Kivioja</t>
  </si>
  <si>
    <t>Atte Broms</t>
  </si>
  <si>
    <t>TKK</t>
  </si>
  <si>
    <t>Kolaus</t>
  </si>
  <si>
    <t>Tiina Heikku</t>
  </si>
  <si>
    <t>Ydke</t>
  </si>
  <si>
    <t>Eurajoki</t>
  </si>
  <si>
    <t>Ice-Bowling</t>
  </si>
  <si>
    <t>Niko Rasi</t>
  </si>
  <si>
    <t>Alfa B C</t>
  </si>
  <si>
    <t>Raisio</t>
  </si>
  <si>
    <t>Panu Varis</t>
  </si>
  <si>
    <t>Jami Salonen</t>
  </si>
  <si>
    <t>JBC</t>
  </si>
  <si>
    <t>Jyväskylä</t>
  </si>
  <si>
    <t>Nico Kärkkäinen</t>
  </si>
  <si>
    <t>Valtti</t>
  </si>
  <si>
    <t>Miko Hallikainen</t>
  </si>
  <si>
    <t>Slaikkarit</t>
  </si>
  <si>
    <t>Mistral</t>
  </si>
  <si>
    <t>Loviisa</t>
  </si>
  <si>
    <t>All Stars</t>
  </si>
  <si>
    <t>ParKe</t>
  </si>
  <si>
    <t>Jani Soukka</t>
  </si>
  <si>
    <t>KaBow</t>
  </si>
  <si>
    <t>Kalajoki</t>
  </si>
  <si>
    <t>Oskari Salmivesi</t>
  </si>
  <si>
    <t>Leevi Saikkala</t>
  </si>
  <si>
    <t>Eemeli Norkooli</t>
  </si>
  <si>
    <t>Dmitrii Alimpiev</t>
  </si>
  <si>
    <t>Senni Savikurki</t>
  </si>
  <si>
    <t>Jaana Rapeli</t>
  </si>
  <si>
    <t>Piitu Viianen</t>
  </si>
  <si>
    <t>Nanna Salakka</t>
  </si>
  <si>
    <t>WBT</t>
  </si>
  <si>
    <t>Luukas Väänänen</t>
  </si>
  <si>
    <t>Santeri Viljanen</t>
  </si>
  <si>
    <t>Ke-Ka-53</t>
  </si>
  <si>
    <t>Miro Saari</t>
  </si>
  <si>
    <t>Roni Leskinen</t>
  </si>
  <si>
    <t>Jussi Laine</t>
  </si>
  <si>
    <t>Larri Lamminpää</t>
  </si>
  <si>
    <t>Stella Lökfors</t>
  </si>
  <si>
    <t>Veera Häkkinen</t>
  </si>
  <si>
    <t>Melina Vikström</t>
  </si>
  <si>
    <t>Nasevat</t>
  </si>
  <si>
    <t>Jenniina Järvilä</t>
  </si>
  <si>
    <t>Roosa Kivioja</t>
  </si>
  <si>
    <t>Alfa BC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</si>
</sst>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Verdana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2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Fill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T_pelaa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laajat"/>
      <sheetName val="Tasoitukset"/>
      <sheetName val="Liitot"/>
      <sheetName val="Temppi"/>
      <sheetName val="Taul1"/>
      <sheetName val="Maajoukkueet"/>
    </sheetNames>
    <definedNames>
      <definedName name="gf_poimi_tulokset"/>
      <definedName name="gf_poimi_tulokset_p"/>
      <definedName name="gf_sort_lo"/>
      <definedName name="gf_sort_lo_p"/>
      <definedName name="gf_sort_pve"/>
      <definedName name="gf_sort_ve"/>
      <definedName name="gf_sort_ve_p"/>
      <definedName name="gf_tuloks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4">
    <pageSetUpPr fitToPage="1"/>
  </sheetPr>
  <dimension ref="A1:Q70"/>
  <sheetViews>
    <sheetView zoomScale="145" zoomScaleNormal="145" zoomScalePageLayoutView="0" workbookViewId="0" topLeftCell="B1">
      <pane xSplit="8" ySplit="1" topLeftCell="J2" activePane="bottomRight" state="frozen"/>
      <selection pane="topLeft" activeCell="B1" sqref="B1"/>
      <selection pane="topRight" activeCell="J1" sqref="J1"/>
      <selection pane="bottomLeft" activeCell="B2" sqref="B2"/>
      <selection pane="bottomRight" activeCell="C2" sqref="C2:Q49"/>
    </sheetView>
  </sheetViews>
  <sheetFormatPr defaultColWidth="9.140625" defaultRowHeight="12.75"/>
  <cols>
    <col min="3" max="3" width="23.8515625" style="0" bestFit="1" customWidth="1"/>
    <col min="4" max="4" width="16.7109375" style="0" bestFit="1" customWidth="1"/>
    <col min="5" max="5" width="12.7109375" style="0" bestFit="1" customWidth="1"/>
    <col min="6" max="6" width="7.7109375" style="0" customWidth="1"/>
    <col min="7" max="7" width="9.140625" style="39" bestFit="1" customWidth="1"/>
    <col min="8" max="9" width="4.28125" style="0" customWidth="1"/>
    <col min="10" max="17" width="5.7109375" style="0" bestFit="1" customWidth="1"/>
  </cols>
  <sheetData>
    <row r="1" spans="3:17" ht="12.75">
      <c r="C1" t="s">
        <v>1</v>
      </c>
      <c r="D1" t="s">
        <v>2</v>
      </c>
      <c r="E1" t="s">
        <v>3</v>
      </c>
      <c r="F1" t="s">
        <v>4</v>
      </c>
      <c r="G1" s="39" t="s">
        <v>5</v>
      </c>
      <c r="H1" t="s">
        <v>59</v>
      </c>
      <c r="I1" s="63" t="s">
        <v>82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 ht="14.25">
      <c r="A2" s="11">
        <v>1</v>
      </c>
      <c r="B2" s="11" t="s">
        <v>78</v>
      </c>
      <c r="C2" s="11" t="s">
        <v>102</v>
      </c>
      <c r="D2" s="11" t="s">
        <v>25</v>
      </c>
      <c r="E2" s="11" t="s">
        <v>26</v>
      </c>
      <c r="F2" s="11">
        <f>SUM(J2:Q2)</f>
        <v>1448</v>
      </c>
      <c r="G2" s="60">
        <f>IF(J2="","",F2/I2)</f>
        <v>181</v>
      </c>
      <c r="H2" s="11"/>
      <c r="I2" s="11">
        <f>COUNT(J2:Q2)</f>
        <v>8</v>
      </c>
      <c r="J2" s="11">
        <v>158</v>
      </c>
      <c r="K2" s="11">
        <v>202</v>
      </c>
      <c r="L2" s="11">
        <v>173</v>
      </c>
      <c r="M2" s="11">
        <v>170</v>
      </c>
      <c r="N2" s="11">
        <v>202</v>
      </c>
      <c r="O2" s="11">
        <v>172</v>
      </c>
      <c r="P2" s="11">
        <v>202</v>
      </c>
      <c r="Q2" s="11">
        <v>169</v>
      </c>
    </row>
    <row r="3" spans="1:17" ht="14.25">
      <c r="A3" s="11">
        <v>1</v>
      </c>
      <c r="B3" s="11" t="s">
        <v>76</v>
      </c>
      <c r="C3" s="11" t="s">
        <v>70</v>
      </c>
      <c r="D3" s="11" t="s">
        <v>112</v>
      </c>
      <c r="E3" s="11" t="s">
        <v>61</v>
      </c>
      <c r="F3" s="11">
        <f>SUM(J3:Q3)</f>
        <v>1449</v>
      </c>
      <c r="G3" s="60">
        <f>IF(J3="","",F3/I3)</f>
        <v>181.125</v>
      </c>
      <c r="H3" s="11"/>
      <c r="I3" s="11">
        <f>COUNT(J3:Q3)</f>
        <v>8</v>
      </c>
      <c r="J3" s="11">
        <v>191</v>
      </c>
      <c r="K3" s="11">
        <v>187</v>
      </c>
      <c r="L3" s="11">
        <v>175</v>
      </c>
      <c r="M3" s="11">
        <v>169</v>
      </c>
      <c r="N3" s="11">
        <v>181</v>
      </c>
      <c r="O3" s="11">
        <v>160</v>
      </c>
      <c r="P3" s="11">
        <v>192</v>
      </c>
      <c r="Q3" s="11">
        <v>194</v>
      </c>
    </row>
    <row r="4" spans="1:17" ht="14.25">
      <c r="A4" s="11">
        <v>1</v>
      </c>
      <c r="B4" s="11" t="s">
        <v>77</v>
      </c>
      <c r="C4" s="11" t="s">
        <v>106</v>
      </c>
      <c r="D4" s="11" t="s">
        <v>107</v>
      </c>
      <c r="E4" s="11" t="s">
        <v>22</v>
      </c>
      <c r="F4" s="11">
        <f>SUM(J4:Q4)</f>
        <v>1477</v>
      </c>
      <c r="G4" s="60">
        <f>IF(J4="","",F4/I4)</f>
        <v>184.625</v>
      </c>
      <c r="H4" s="11"/>
      <c r="I4" s="11">
        <f>COUNT(J4:Q4)</f>
        <v>8</v>
      </c>
      <c r="J4" s="11">
        <v>133</v>
      </c>
      <c r="K4" s="11">
        <v>215</v>
      </c>
      <c r="L4" s="11">
        <v>180</v>
      </c>
      <c r="M4" s="11">
        <v>222</v>
      </c>
      <c r="N4" s="11">
        <v>201</v>
      </c>
      <c r="O4" s="11">
        <v>170</v>
      </c>
      <c r="P4" s="11">
        <v>190</v>
      </c>
      <c r="Q4" s="11">
        <v>166</v>
      </c>
    </row>
    <row r="5" spans="1:17" ht="14.25">
      <c r="A5" s="11">
        <v>2</v>
      </c>
      <c r="B5" s="11" t="s">
        <v>77</v>
      </c>
      <c r="C5" s="11" t="s">
        <v>134</v>
      </c>
      <c r="D5" s="11" t="s">
        <v>25</v>
      </c>
      <c r="E5" s="11" t="s">
        <v>26</v>
      </c>
      <c r="F5" s="11">
        <f>SUM(J5:Q5)</f>
        <v>1687</v>
      </c>
      <c r="G5" s="60">
        <f>IF(J5="","",F5/I5)</f>
        <v>210.875</v>
      </c>
      <c r="H5" s="11"/>
      <c r="I5" s="11">
        <f>COUNT(J5:Q5)</f>
        <v>8</v>
      </c>
      <c r="J5" s="11">
        <v>168</v>
      </c>
      <c r="K5" s="11">
        <v>234</v>
      </c>
      <c r="L5" s="11">
        <v>246</v>
      </c>
      <c r="M5" s="11">
        <v>168</v>
      </c>
      <c r="N5" s="11">
        <v>192</v>
      </c>
      <c r="O5" s="11">
        <v>204</v>
      </c>
      <c r="P5" s="11">
        <v>223</v>
      </c>
      <c r="Q5" s="11">
        <v>252</v>
      </c>
    </row>
    <row r="6" spans="1:17" ht="14.25">
      <c r="A6" s="11">
        <v>1</v>
      </c>
      <c r="B6" s="11" t="s">
        <v>77</v>
      </c>
      <c r="C6" s="11" t="s">
        <v>133</v>
      </c>
      <c r="D6" s="11" t="s">
        <v>114</v>
      </c>
      <c r="E6" s="11" t="s">
        <v>115</v>
      </c>
      <c r="F6" s="11">
        <f>SUM(J6:Q6)</f>
        <v>1579</v>
      </c>
      <c r="G6" s="60">
        <f>IF(J6="","",F6/I6)</f>
        <v>197.375</v>
      </c>
      <c r="H6" s="11"/>
      <c r="I6" s="11">
        <f>COUNT(J6:Q6)</f>
        <v>8</v>
      </c>
      <c r="J6" s="11">
        <v>169</v>
      </c>
      <c r="K6" s="11">
        <v>200</v>
      </c>
      <c r="L6" s="11">
        <v>167</v>
      </c>
      <c r="M6" s="11">
        <v>177</v>
      </c>
      <c r="N6" s="11">
        <v>168</v>
      </c>
      <c r="O6" s="11">
        <v>218</v>
      </c>
      <c r="P6" s="11">
        <v>257</v>
      </c>
      <c r="Q6" s="11">
        <v>223</v>
      </c>
    </row>
    <row r="7" spans="1:17" ht="14.25">
      <c r="A7" s="11">
        <v>1</v>
      </c>
      <c r="B7" s="11" t="s">
        <v>79</v>
      </c>
      <c r="C7" s="11" t="s">
        <v>71</v>
      </c>
      <c r="D7" s="11" t="s">
        <v>73</v>
      </c>
      <c r="E7" s="11" t="s">
        <v>22</v>
      </c>
      <c r="F7" s="11">
        <f>SUM(J7:Q7)</f>
        <v>1241</v>
      </c>
      <c r="G7" s="60">
        <f>IF(J7="","",F7/I7)</f>
        <v>155.125</v>
      </c>
      <c r="H7" s="11"/>
      <c r="I7" s="11">
        <f>COUNT(J7:Q7)</f>
        <v>8</v>
      </c>
      <c r="J7" s="11">
        <v>152</v>
      </c>
      <c r="K7" s="11">
        <v>145</v>
      </c>
      <c r="L7" s="11">
        <v>159</v>
      </c>
      <c r="M7" s="11">
        <v>161</v>
      </c>
      <c r="N7" s="11">
        <v>168</v>
      </c>
      <c r="O7" s="11">
        <v>163</v>
      </c>
      <c r="P7" s="11">
        <v>156</v>
      </c>
      <c r="Q7" s="11">
        <v>137</v>
      </c>
    </row>
    <row r="8" spans="1:17" ht="14.25">
      <c r="A8" s="11">
        <v>1</v>
      </c>
      <c r="B8" s="11" t="s">
        <v>78</v>
      </c>
      <c r="C8" s="11" t="s">
        <v>101</v>
      </c>
      <c r="D8" s="11" t="s">
        <v>73</v>
      </c>
      <c r="E8" s="11" t="s">
        <v>22</v>
      </c>
      <c r="F8" s="11">
        <f>SUM(J8:Q8)</f>
        <v>1526</v>
      </c>
      <c r="G8" s="60">
        <f>IF(J8="","",F8/I8)</f>
        <v>190.75</v>
      </c>
      <c r="H8" s="11"/>
      <c r="I8" s="11">
        <f>COUNT(J8:Q8)</f>
        <v>8</v>
      </c>
      <c r="J8" s="11">
        <v>168</v>
      </c>
      <c r="K8" s="11">
        <v>178</v>
      </c>
      <c r="L8" s="11">
        <v>206</v>
      </c>
      <c r="M8" s="11">
        <v>206</v>
      </c>
      <c r="N8" s="11">
        <v>178</v>
      </c>
      <c r="O8" s="11">
        <v>215</v>
      </c>
      <c r="P8" s="11">
        <v>172</v>
      </c>
      <c r="Q8" s="11">
        <v>203</v>
      </c>
    </row>
    <row r="9" spans="1:17" ht="14.25">
      <c r="A9" s="11">
        <v>1</v>
      </c>
      <c r="B9" s="11" t="s">
        <v>78</v>
      </c>
      <c r="C9" s="11" t="s">
        <v>136</v>
      </c>
      <c r="D9" s="11" t="s">
        <v>54</v>
      </c>
      <c r="E9" s="11" t="s">
        <v>16</v>
      </c>
      <c r="F9" s="11">
        <f>SUM(J9:Q9)</f>
        <v>1549</v>
      </c>
      <c r="G9" s="60">
        <f>IF(J9="","",F9/I9)</f>
        <v>193.625</v>
      </c>
      <c r="H9" s="11"/>
      <c r="I9" s="11">
        <f>COUNT(J9:Q9)</f>
        <v>8</v>
      </c>
      <c r="J9" s="11">
        <v>191</v>
      </c>
      <c r="K9" s="11">
        <v>164</v>
      </c>
      <c r="L9" s="11">
        <v>243</v>
      </c>
      <c r="M9" s="11">
        <v>218</v>
      </c>
      <c r="N9" s="11">
        <v>185</v>
      </c>
      <c r="O9" s="11">
        <v>194</v>
      </c>
      <c r="P9" s="11">
        <v>195</v>
      </c>
      <c r="Q9" s="11">
        <v>159</v>
      </c>
    </row>
    <row r="10" spans="1:17" ht="14.25">
      <c r="A10" s="11">
        <v>1</v>
      </c>
      <c r="B10" s="11" t="s">
        <v>76</v>
      </c>
      <c r="C10" s="11" t="s">
        <v>117</v>
      </c>
      <c r="D10" s="11" t="s">
        <v>118</v>
      </c>
      <c r="E10" s="11" t="s">
        <v>119</v>
      </c>
      <c r="F10" s="11">
        <f>SUM(J10:Q10)</f>
        <v>1446</v>
      </c>
      <c r="G10" s="60">
        <f>IF(J10="","",F10/I10)</f>
        <v>180.75</v>
      </c>
      <c r="H10" s="11"/>
      <c r="I10" s="11">
        <f>COUNT(J10:Q10)</f>
        <v>8</v>
      </c>
      <c r="J10" s="11">
        <v>173</v>
      </c>
      <c r="K10" s="11">
        <v>169</v>
      </c>
      <c r="L10" s="11">
        <v>205</v>
      </c>
      <c r="M10" s="11">
        <v>244</v>
      </c>
      <c r="N10" s="11">
        <v>184</v>
      </c>
      <c r="O10" s="11">
        <v>174</v>
      </c>
      <c r="P10" s="11">
        <v>157</v>
      </c>
      <c r="Q10" s="11">
        <v>140</v>
      </c>
    </row>
    <row r="11" spans="1:17" ht="14.25">
      <c r="A11" s="11">
        <v>2</v>
      </c>
      <c r="B11" s="11" t="s">
        <v>77</v>
      </c>
      <c r="C11" s="11" t="s">
        <v>128</v>
      </c>
      <c r="D11" s="11" t="s">
        <v>129</v>
      </c>
      <c r="E11" s="11" t="s">
        <v>130</v>
      </c>
      <c r="F11" s="11">
        <f>SUM(J11:Q11)</f>
        <v>1488</v>
      </c>
      <c r="G11" s="60">
        <f>IF(J11="","",F11/I11)</f>
        <v>186</v>
      </c>
      <c r="H11" s="11"/>
      <c r="I11" s="11">
        <f>COUNT(J11:Q11)</f>
        <v>8</v>
      </c>
      <c r="J11" s="11">
        <v>214</v>
      </c>
      <c r="K11" s="11">
        <v>131</v>
      </c>
      <c r="L11" s="11">
        <v>167</v>
      </c>
      <c r="M11" s="11">
        <v>186</v>
      </c>
      <c r="N11" s="11">
        <v>210</v>
      </c>
      <c r="O11" s="11">
        <v>213</v>
      </c>
      <c r="P11" s="11">
        <v>167</v>
      </c>
      <c r="Q11" s="11">
        <v>200</v>
      </c>
    </row>
    <row r="12" spans="1:17" ht="14.25">
      <c r="A12" s="11">
        <v>1</v>
      </c>
      <c r="B12" s="11" t="s">
        <v>81</v>
      </c>
      <c r="C12" s="11" t="s">
        <v>151</v>
      </c>
      <c r="D12" s="11" t="s">
        <v>73</v>
      </c>
      <c r="E12" s="11" t="s">
        <v>22</v>
      </c>
      <c r="F12" s="11">
        <f>SUM(J12:Q12)</f>
        <v>0</v>
      </c>
      <c r="G12" s="60">
        <f>IF(J12="","",F12/I12)</f>
      </c>
      <c r="H12" s="11"/>
      <c r="I12" s="11">
        <f>COUNT(J12:Q12)</f>
        <v>0</v>
      </c>
      <c r="J12" s="11"/>
      <c r="K12" s="11"/>
      <c r="L12" s="11"/>
      <c r="M12" s="11"/>
      <c r="N12" s="11"/>
      <c r="O12" s="11"/>
      <c r="P12" s="11"/>
      <c r="Q12" s="11"/>
    </row>
    <row r="13" spans="1:17" ht="14.25">
      <c r="A13" s="11">
        <v>1</v>
      </c>
      <c r="B13" s="11" t="s">
        <v>76</v>
      </c>
      <c r="C13" s="11" t="s">
        <v>69</v>
      </c>
      <c r="D13" s="11" t="s">
        <v>54</v>
      </c>
      <c r="E13" s="11" t="s">
        <v>16</v>
      </c>
      <c r="F13" s="11">
        <f>SUM(J13:Q13)</f>
        <v>1671</v>
      </c>
      <c r="G13" s="60">
        <f>IF(J13="","",F13/I13)</f>
        <v>208.875</v>
      </c>
      <c r="H13" s="11"/>
      <c r="I13" s="11">
        <f>COUNT(J13:Q13)</f>
        <v>8</v>
      </c>
      <c r="J13" s="11">
        <v>233</v>
      </c>
      <c r="K13" s="11">
        <v>181</v>
      </c>
      <c r="L13" s="11">
        <v>221</v>
      </c>
      <c r="M13" s="11">
        <v>161</v>
      </c>
      <c r="N13" s="11">
        <v>190</v>
      </c>
      <c r="O13" s="11">
        <v>203</v>
      </c>
      <c r="P13" s="11">
        <v>235</v>
      </c>
      <c r="Q13" s="11">
        <v>247</v>
      </c>
    </row>
    <row r="14" spans="1:17" ht="14.25">
      <c r="A14" s="11">
        <v>1</v>
      </c>
      <c r="B14" s="11" t="s">
        <v>76</v>
      </c>
      <c r="C14" s="11" t="s">
        <v>84</v>
      </c>
      <c r="D14" s="11" t="s">
        <v>112</v>
      </c>
      <c r="E14" s="11" t="s">
        <v>61</v>
      </c>
      <c r="F14" s="11">
        <f>SUM(J14:Q14)</f>
        <v>1632</v>
      </c>
      <c r="G14" s="60">
        <f>IF(J14="","",F14/I14)</f>
        <v>204</v>
      </c>
      <c r="H14" s="11"/>
      <c r="I14" s="11">
        <f>COUNT(J14:Q14)</f>
        <v>8</v>
      </c>
      <c r="J14" s="11">
        <v>195</v>
      </c>
      <c r="K14" s="11">
        <v>226</v>
      </c>
      <c r="L14" s="11">
        <v>224</v>
      </c>
      <c r="M14" s="11">
        <v>235</v>
      </c>
      <c r="N14" s="11">
        <v>213</v>
      </c>
      <c r="O14" s="11">
        <v>168</v>
      </c>
      <c r="P14" s="11">
        <v>203</v>
      </c>
      <c r="Q14" s="11">
        <v>168</v>
      </c>
    </row>
    <row r="15" spans="1:17" ht="14.25">
      <c r="A15" s="11">
        <v>1</v>
      </c>
      <c r="B15" s="11" t="s">
        <v>80</v>
      </c>
      <c r="C15" s="11" t="s">
        <v>145</v>
      </c>
      <c r="D15" s="11" t="s">
        <v>25</v>
      </c>
      <c r="E15" s="11" t="s">
        <v>26</v>
      </c>
      <c r="F15" s="11">
        <f>SUM(J15:Q15)</f>
        <v>1407</v>
      </c>
      <c r="G15" s="60">
        <f>IF(J15="","",F15/I15)</f>
        <v>175.875</v>
      </c>
      <c r="H15" s="11"/>
      <c r="I15" s="11">
        <f>COUNT(J15:Q15)</f>
        <v>8</v>
      </c>
      <c r="J15" s="11">
        <v>180</v>
      </c>
      <c r="K15" s="11">
        <v>162</v>
      </c>
      <c r="L15" s="11">
        <v>202</v>
      </c>
      <c r="M15" s="11">
        <v>157</v>
      </c>
      <c r="N15" s="11">
        <v>179</v>
      </c>
      <c r="O15" s="11">
        <v>158</v>
      </c>
      <c r="P15" s="11">
        <v>207</v>
      </c>
      <c r="Q15" s="11">
        <v>162</v>
      </c>
    </row>
    <row r="16" spans="1:17" ht="14.25">
      <c r="A16" s="11">
        <v>1</v>
      </c>
      <c r="B16" s="11" t="s">
        <v>80</v>
      </c>
      <c r="C16" s="11" t="s">
        <v>146</v>
      </c>
      <c r="D16" s="11" t="s">
        <v>108</v>
      </c>
      <c r="E16" s="11" t="s">
        <v>65</v>
      </c>
      <c r="F16" s="11">
        <f>SUM(J16:Q16)</f>
        <v>1280</v>
      </c>
      <c r="G16" s="60">
        <f>IF(J16="","",F16/I16)</f>
        <v>160</v>
      </c>
      <c r="H16" s="11"/>
      <c r="I16" s="11">
        <f>COUNT(J16:Q16)</f>
        <v>8</v>
      </c>
      <c r="J16" s="11">
        <v>141</v>
      </c>
      <c r="K16" s="11">
        <v>166</v>
      </c>
      <c r="L16" s="11">
        <v>161</v>
      </c>
      <c r="M16" s="11">
        <v>178</v>
      </c>
      <c r="N16" s="11">
        <v>131</v>
      </c>
      <c r="O16" s="11">
        <v>143</v>
      </c>
      <c r="P16" s="11">
        <v>180</v>
      </c>
      <c r="Q16" s="11">
        <v>180</v>
      </c>
    </row>
    <row r="17" spans="1:17" ht="14.25">
      <c r="A17" s="11">
        <v>1</v>
      </c>
      <c r="B17" s="11" t="s">
        <v>77</v>
      </c>
      <c r="C17" s="11" t="s">
        <v>105</v>
      </c>
      <c r="D17" s="11" t="s">
        <v>107</v>
      </c>
      <c r="E17" s="11" t="s">
        <v>22</v>
      </c>
      <c r="F17" s="11">
        <f>SUM(J17:Q17)</f>
        <v>1440</v>
      </c>
      <c r="G17" s="60">
        <f>IF(J17="","",F17/I17)</f>
        <v>180</v>
      </c>
      <c r="H17" s="11"/>
      <c r="I17" s="11">
        <f>COUNT(J17:Q17)</f>
        <v>8</v>
      </c>
      <c r="J17" s="11">
        <v>147</v>
      </c>
      <c r="K17" s="11">
        <v>183</v>
      </c>
      <c r="L17" s="11">
        <v>203</v>
      </c>
      <c r="M17" s="11">
        <v>170</v>
      </c>
      <c r="N17" s="11">
        <v>148</v>
      </c>
      <c r="O17" s="11">
        <v>206</v>
      </c>
      <c r="P17" s="11">
        <v>186</v>
      </c>
      <c r="Q17" s="11">
        <v>197</v>
      </c>
    </row>
    <row r="18" spans="1:17" ht="14.25">
      <c r="A18" s="11">
        <v>2</v>
      </c>
      <c r="B18" s="11" t="s">
        <v>77</v>
      </c>
      <c r="C18" s="11" t="s">
        <v>132</v>
      </c>
      <c r="D18" s="11" t="s">
        <v>25</v>
      </c>
      <c r="E18" s="11" t="s">
        <v>26</v>
      </c>
      <c r="F18" s="11">
        <f>SUM(J18:Q18)</f>
        <v>1536</v>
      </c>
      <c r="G18" s="60">
        <f>IF(J18="","",F18/I18)</f>
        <v>192</v>
      </c>
      <c r="H18" s="11"/>
      <c r="I18" s="11">
        <f>COUNT(J18:Q18)</f>
        <v>8</v>
      </c>
      <c r="J18" s="11">
        <v>206</v>
      </c>
      <c r="K18" s="11">
        <v>145</v>
      </c>
      <c r="L18" s="11">
        <v>167</v>
      </c>
      <c r="M18" s="11">
        <v>242</v>
      </c>
      <c r="N18" s="11">
        <v>172</v>
      </c>
      <c r="O18" s="11">
        <v>221</v>
      </c>
      <c r="P18" s="11">
        <v>197</v>
      </c>
      <c r="Q18" s="11">
        <v>186</v>
      </c>
    </row>
    <row r="19" spans="1:17" ht="14.25">
      <c r="A19" s="11">
        <v>1</v>
      </c>
      <c r="B19" s="11" t="s">
        <v>80</v>
      </c>
      <c r="C19" s="11" t="s">
        <v>140</v>
      </c>
      <c r="D19" s="11" t="s">
        <v>95</v>
      </c>
      <c r="E19" s="11" t="s">
        <v>96</v>
      </c>
      <c r="F19" s="11">
        <f>SUM(J19:Q19)</f>
        <v>1410</v>
      </c>
      <c r="G19" s="60">
        <f>IF(J19="","",F19/I19)</f>
        <v>176.25</v>
      </c>
      <c r="H19" s="11"/>
      <c r="I19" s="11">
        <f>COUNT(J19:Q19)</f>
        <v>8</v>
      </c>
      <c r="J19" s="11">
        <v>165</v>
      </c>
      <c r="K19" s="11">
        <v>224</v>
      </c>
      <c r="L19" s="11">
        <v>221</v>
      </c>
      <c r="M19" s="11">
        <v>171</v>
      </c>
      <c r="N19" s="11">
        <v>146</v>
      </c>
      <c r="O19" s="11">
        <v>192</v>
      </c>
      <c r="P19" s="11">
        <v>155</v>
      </c>
      <c r="Q19" s="11">
        <v>136</v>
      </c>
    </row>
    <row r="20" spans="1:17" ht="14.25">
      <c r="A20" s="11">
        <v>1</v>
      </c>
      <c r="B20" s="11" t="s">
        <v>78</v>
      </c>
      <c r="C20" s="11" t="s">
        <v>103</v>
      </c>
      <c r="D20" s="11" t="s">
        <v>52</v>
      </c>
      <c r="E20" s="11" t="s">
        <v>14</v>
      </c>
      <c r="F20" s="11">
        <f>SUM(J20:Q20)</f>
        <v>1377</v>
      </c>
      <c r="G20" s="60">
        <f>IF(J20="","",F20/I20)</f>
        <v>172.125</v>
      </c>
      <c r="H20" s="11"/>
      <c r="I20" s="11">
        <f>COUNT(J20:Q20)</f>
        <v>8</v>
      </c>
      <c r="J20" s="11">
        <v>136</v>
      </c>
      <c r="K20" s="11">
        <v>210</v>
      </c>
      <c r="L20" s="11">
        <v>178</v>
      </c>
      <c r="M20" s="11">
        <v>153</v>
      </c>
      <c r="N20" s="11">
        <v>202</v>
      </c>
      <c r="O20" s="11">
        <v>174</v>
      </c>
      <c r="P20" s="11">
        <v>154</v>
      </c>
      <c r="Q20" s="11">
        <v>170</v>
      </c>
    </row>
    <row r="21" spans="1:17" ht="14.25">
      <c r="A21" s="11">
        <v>2</v>
      </c>
      <c r="B21" s="11" t="s">
        <v>81</v>
      </c>
      <c r="C21" s="11" t="s">
        <v>149</v>
      </c>
      <c r="D21" s="11" t="s">
        <v>150</v>
      </c>
      <c r="E21" s="11" t="s">
        <v>115</v>
      </c>
      <c r="F21" s="11">
        <f>SUM(J21:Q21)</f>
        <v>1126</v>
      </c>
      <c r="G21" s="60">
        <f>IF(J21="","",F21/I21)</f>
        <v>140.75</v>
      </c>
      <c r="H21" s="11"/>
      <c r="I21" s="11">
        <f>COUNT(J21:Q21)</f>
        <v>8</v>
      </c>
      <c r="J21" s="11">
        <v>142</v>
      </c>
      <c r="K21" s="11">
        <v>134</v>
      </c>
      <c r="L21" s="11">
        <v>137</v>
      </c>
      <c r="M21" s="11">
        <v>131</v>
      </c>
      <c r="N21" s="11">
        <v>147</v>
      </c>
      <c r="O21" s="11">
        <v>165</v>
      </c>
      <c r="P21" s="11">
        <v>132</v>
      </c>
      <c r="Q21" s="11">
        <v>138</v>
      </c>
    </row>
    <row r="22" spans="1:17" ht="14.25">
      <c r="A22" s="11">
        <v>2</v>
      </c>
      <c r="B22" s="11" t="s">
        <v>76</v>
      </c>
      <c r="C22" s="11" t="s">
        <v>122</v>
      </c>
      <c r="D22" s="11" t="s">
        <v>123</v>
      </c>
      <c r="E22" s="11" t="s">
        <v>67</v>
      </c>
      <c r="F22" s="11">
        <f>SUM(J22:Q22)</f>
        <v>1518</v>
      </c>
      <c r="G22" s="60">
        <f>IF(J22="","",F22/I22)</f>
        <v>189.75</v>
      </c>
      <c r="H22" s="11"/>
      <c r="I22" s="11">
        <f>COUNT(J22:Q22)</f>
        <v>8</v>
      </c>
      <c r="J22" s="11">
        <v>200</v>
      </c>
      <c r="K22" s="11">
        <v>195</v>
      </c>
      <c r="L22" s="11">
        <v>208</v>
      </c>
      <c r="M22" s="11">
        <v>245</v>
      </c>
      <c r="N22" s="11">
        <v>191</v>
      </c>
      <c r="O22" s="11">
        <v>163</v>
      </c>
      <c r="P22" s="11">
        <v>157</v>
      </c>
      <c r="Q22" s="11">
        <v>159</v>
      </c>
    </row>
    <row r="23" spans="1:17" ht="14.25">
      <c r="A23" s="11">
        <v>1</v>
      </c>
      <c r="B23" s="11" t="s">
        <v>79</v>
      </c>
      <c r="C23" s="11" t="s">
        <v>89</v>
      </c>
      <c r="D23" s="11" t="s">
        <v>90</v>
      </c>
      <c r="E23" s="11" t="s">
        <v>91</v>
      </c>
      <c r="F23" s="11">
        <f>SUM(J23:Q23)</f>
        <v>1431</v>
      </c>
      <c r="G23" s="60">
        <f>IF(J23="","",F23/I23)</f>
        <v>178.875</v>
      </c>
      <c r="H23" s="11"/>
      <c r="I23" s="11">
        <f>COUNT(J23:Q23)</f>
        <v>8</v>
      </c>
      <c r="J23" s="11">
        <v>222</v>
      </c>
      <c r="K23" s="11">
        <v>213</v>
      </c>
      <c r="L23" s="11">
        <v>154</v>
      </c>
      <c r="M23" s="11">
        <v>147</v>
      </c>
      <c r="N23" s="11">
        <v>173</v>
      </c>
      <c r="O23" s="11">
        <v>185</v>
      </c>
      <c r="P23" s="11">
        <v>170</v>
      </c>
      <c r="Q23" s="11">
        <v>167</v>
      </c>
    </row>
    <row r="24" spans="1:17" ht="14.25">
      <c r="A24" s="11">
        <v>2</v>
      </c>
      <c r="B24" s="11" t="s">
        <v>80</v>
      </c>
      <c r="C24" s="11" t="s">
        <v>143</v>
      </c>
      <c r="D24" s="11" t="s">
        <v>129</v>
      </c>
      <c r="E24" s="11" t="s">
        <v>130</v>
      </c>
      <c r="F24" s="11">
        <f>SUM(J24:Q24)</f>
        <v>1592</v>
      </c>
      <c r="G24" s="60">
        <f>IF(J24="","",F24/I24)</f>
        <v>199</v>
      </c>
      <c r="H24" s="11"/>
      <c r="I24" s="11">
        <f>COUNT(J24:Q24)</f>
        <v>8</v>
      </c>
      <c r="J24" s="11">
        <v>149</v>
      </c>
      <c r="K24" s="11">
        <v>234</v>
      </c>
      <c r="L24" s="11">
        <v>210</v>
      </c>
      <c r="M24" s="11">
        <v>232</v>
      </c>
      <c r="N24" s="11">
        <v>236</v>
      </c>
      <c r="O24" s="11">
        <v>209</v>
      </c>
      <c r="P24" s="11">
        <v>156</v>
      </c>
      <c r="Q24" s="11">
        <v>166</v>
      </c>
    </row>
    <row r="25" spans="1:17" ht="14.25">
      <c r="A25" s="11">
        <v>2</v>
      </c>
      <c r="B25" s="11" t="s">
        <v>79</v>
      </c>
      <c r="C25" s="11" t="s">
        <v>138</v>
      </c>
      <c r="D25" s="11" t="s">
        <v>139</v>
      </c>
      <c r="E25" s="11" t="s">
        <v>64</v>
      </c>
      <c r="F25" s="11">
        <f>SUM(J25:Q25)</f>
        <v>1243</v>
      </c>
      <c r="G25" s="60">
        <f>IF(J25="","",F25/I25)</f>
        <v>155.375</v>
      </c>
      <c r="H25" s="11"/>
      <c r="I25" s="11">
        <f>COUNT(J25:Q25)</f>
        <v>8</v>
      </c>
      <c r="J25" s="11">
        <v>126</v>
      </c>
      <c r="K25" s="11">
        <v>164</v>
      </c>
      <c r="L25" s="11">
        <v>159</v>
      </c>
      <c r="M25" s="11">
        <v>163</v>
      </c>
      <c r="N25" s="11">
        <v>140</v>
      </c>
      <c r="O25" s="11">
        <v>165</v>
      </c>
      <c r="P25" s="11">
        <v>161</v>
      </c>
      <c r="Q25" s="11">
        <v>165</v>
      </c>
    </row>
    <row r="26" spans="1:17" ht="14.25">
      <c r="A26" s="11">
        <v>2</v>
      </c>
      <c r="B26" s="11" t="s">
        <v>76</v>
      </c>
      <c r="C26" s="11" t="s">
        <v>120</v>
      </c>
      <c r="D26" s="11" t="s">
        <v>95</v>
      </c>
      <c r="E26" s="11" t="s">
        <v>96</v>
      </c>
      <c r="F26" s="11">
        <f>SUM(J26:Q26)</f>
        <v>1564</v>
      </c>
      <c r="G26" s="60">
        <f>IF(J26="","",F26/I26)</f>
        <v>195.5</v>
      </c>
      <c r="H26" s="11"/>
      <c r="I26" s="11">
        <f>COUNT(J26:Q26)</f>
        <v>8</v>
      </c>
      <c r="J26" s="11">
        <v>160</v>
      </c>
      <c r="K26" s="11">
        <v>278</v>
      </c>
      <c r="L26" s="11">
        <v>217</v>
      </c>
      <c r="M26" s="11">
        <v>172</v>
      </c>
      <c r="N26" s="11">
        <v>213</v>
      </c>
      <c r="O26" s="11">
        <v>152</v>
      </c>
      <c r="P26" s="11">
        <v>174</v>
      </c>
      <c r="Q26" s="11">
        <v>198</v>
      </c>
    </row>
    <row r="27" spans="1:17" ht="14.25">
      <c r="A27" s="11">
        <v>2</v>
      </c>
      <c r="B27" s="11" t="s">
        <v>76</v>
      </c>
      <c r="C27" s="11" t="s">
        <v>98</v>
      </c>
      <c r="D27" s="11" t="s">
        <v>99</v>
      </c>
      <c r="E27" s="11" t="s">
        <v>100</v>
      </c>
      <c r="F27" s="11">
        <f>SUM(J27:Q27)</f>
        <v>1593</v>
      </c>
      <c r="G27" s="60">
        <f>IF(J27="","",F27/I27)</f>
        <v>199.125</v>
      </c>
      <c r="H27" s="11"/>
      <c r="I27" s="11">
        <f>COUNT(J27:Q27)</f>
        <v>8</v>
      </c>
      <c r="J27" s="11">
        <v>194</v>
      </c>
      <c r="K27" s="11">
        <v>233</v>
      </c>
      <c r="L27" s="11">
        <v>197</v>
      </c>
      <c r="M27" s="11">
        <v>245</v>
      </c>
      <c r="N27" s="11">
        <v>154</v>
      </c>
      <c r="O27" s="11">
        <v>177</v>
      </c>
      <c r="P27" s="11">
        <v>199</v>
      </c>
      <c r="Q27" s="11">
        <v>194</v>
      </c>
    </row>
    <row r="28" spans="1:17" ht="14.25">
      <c r="A28" s="11">
        <v>2</v>
      </c>
      <c r="B28" s="11" t="s">
        <v>76</v>
      </c>
      <c r="C28" s="11" t="s">
        <v>85</v>
      </c>
      <c r="D28" s="11" t="s">
        <v>112</v>
      </c>
      <c r="E28" s="11" t="s">
        <v>61</v>
      </c>
      <c r="F28" s="11">
        <f>SUM(J28:Q28)</f>
        <v>1589</v>
      </c>
      <c r="G28" s="60">
        <f>IF(J28="","",F28/I28)</f>
        <v>198.625</v>
      </c>
      <c r="H28" s="11"/>
      <c r="I28" s="11">
        <f>COUNT(J28:Q28)</f>
        <v>8</v>
      </c>
      <c r="J28" s="11">
        <v>151</v>
      </c>
      <c r="K28" s="11">
        <v>198</v>
      </c>
      <c r="L28" s="11">
        <v>199</v>
      </c>
      <c r="M28" s="11">
        <v>246</v>
      </c>
      <c r="N28" s="11">
        <v>166</v>
      </c>
      <c r="O28" s="11">
        <v>232</v>
      </c>
      <c r="P28" s="11">
        <v>217</v>
      </c>
      <c r="Q28" s="11">
        <v>180</v>
      </c>
    </row>
    <row r="29" spans="1:17" ht="14.25">
      <c r="A29" s="11">
        <v>2</v>
      </c>
      <c r="B29" s="11" t="s">
        <v>76</v>
      </c>
      <c r="C29" s="11" t="s">
        <v>113</v>
      </c>
      <c r="D29" s="11" t="s">
        <v>114</v>
      </c>
      <c r="E29" s="11" t="s">
        <v>115</v>
      </c>
      <c r="F29" s="11">
        <f>SUM(J29:Q29)</f>
        <v>1431</v>
      </c>
      <c r="G29" s="60">
        <f>IF(J29="","",F29/I29)</f>
        <v>178.875</v>
      </c>
      <c r="H29" s="11"/>
      <c r="I29" s="11">
        <f>COUNT(J29:Q29)</f>
        <v>8</v>
      </c>
      <c r="J29" s="11">
        <v>183</v>
      </c>
      <c r="K29" s="11">
        <v>226</v>
      </c>
      <c r="L29" s="11">
        <v>188</v>
      </c>
      <c r="M29" s="11">
        <v>168</v>
      </c>
      <c r="N29" s="11">
        <v>164</v>
      </c>
      <c r="O29" s="11">
        <v>197</v>
      </c>
      <c r="P29" s="11">
        <v>154</v>
      </c>
      <c r="Q29" s="11">
        <v>151</v>
      </c>
    </row>
    <row r="30" spans="1:17" ht="14.25">
      <c r="A30" s="11">
        <v>2</v>
      </c>
      <c r="B30" s="11" t="s">
        <v>77</v>
      </c>
      <c r="C30" s="11" t="s">
        <v>68</v>
      </c>
      <c r="D30" s="11" t="s">
        <v>63</v>
      </c>
      <c r="E30" s="11" t="s">
        <v>64</v>
      </c>
      <c r="F30" s="11">
        <f>SUM(J30:Q30)</f>
        <v>1545</v>
      </c>
      <c r="G30" s="60">
        <f>IF(J30="","",F30/I30)</f>
        <v>193.125</v>
      </c>
      <c r="H30" s="11"/>
      <c r="I30" s="11">
        <f>COUNT(J30:Q30)</f>
        <v>8</v>
      </c>
      <c r="J30" s="11">
        <v>181</v>
      </c>
      <c r="K30" s="11">
        <v>215</v>
      </c>
      <c r="L30" s="11">
        <v>177</v>
      </c>
      <c r="M30" s="11">
        <v>215</v>
      </c>
      <c r="N30" s="11">
        <v>185</v>
      </c>
      <c r="O30" s="11">
        <v>162</v>
      </c>
      <c r="P30" s="11">
        <v>199</v>
      </c>
      <c r="Q30" s="11">
        <v>211</v>
      </c>
    </row>
    <row r="31" spans="1:17" ht="14.25">
      <c r="A31" s="11">
        <v>1</v>
      </c>
      <c r="B31" s="11" t="s">
        <v>77</v>
      </c>
      <c r="C31" s="11" t="s">
        <v>131</v>
      </c>
      <c r="D31" s="11" t="s">
        <v>107</v>
      </c>
      <c r="E31" s="11" t="s">
        <v>22</v>
      </c>
      <c r="F31" s="11">
        <f>SUM(J31:Q31)</f>
        <v>1711</v>
      </c>
      <c r="G31" s="60">
        <f>IF(J31="","",F31/I31)</f>
        <v>213.875</v>
      </c>
      <c r="H31" s="11"/>
      <c r="I31" s="11">
        <f>COUNT(J31:Q31)</f>
        <v>8</v>
      </c>
      <c r="J31" s="11">
        <v>191</v>
      </c>
      <c r="K31" s="11">
        <v>224</v>
      </c>
      <c r="L31" s="11">
        <v>218</v>
      </c>
      <c r="M31" s="11">
        <v>205</v>
      </c>
      <c r="N31" s="11">
        <v>195</v>
      </c>
      <c r="O31" s="11">
        <v>218</v>
      </c>
      <c r="P31" s="11">
        <v>235</v>
      </c>
      <c r="Q31" s="11">
        <v>225</v>
      </c>
    </row>
    <row r="32" spans="1:17" ht="14.25">
      <c r="A32" s="11">
        <v>2</v>
      </c>
      <c r="B32" s="11" t="s">
        <v>77</v>
      </c>
      <c r="C32" s="11" t="s">
        <v>97</v>
      </c>
      <c r="D32" s="11" t="s">
        <v>124</v>
      </c>
      <c r="E32" s="11" t="s">
        <v>125</v>
      </c>
      <c r="F32" s="11">
        <f>SUM(J32:Q32)</f>
        <v>1546</v>
      </c>
      <c r="G32" s="60">
        <f>IF(J32="","",F32/I32)</f>
        <v>193.25</v>
      </c>
      <c r="H32" s="11"/>
      <c r="I32" s="11">
        <f>COUNT(J32:Q32)</f>
        <v>8</v>
      </c>
      <c r="J32" s="11">
        <v>194</v>
      </c>
      <c r="K32" s="11">
        <v>169</v>
      </c>
      <c r="L32" s="11">
        <v>204</v>
      </c>
      <c r="M32" s="11">
        <v>215</v>
      </c>
      <c r="N32" s="11">
        <v>162</v>
      </c>
      <c r="O32" s="11">
        <v>171</v>
      </c>
      <c r="P32" s="11">
        <v>216</v>
      </c>
      <c r="Q32" s="11">
        <v>215</v>
      </c>
    </row>
    <row r="33" spans="1:17" ht="14.25">
      <c r="A33" s="11">
        <v>1</v>
      </c>
      <c r="B33" s="11" t="s">
        <v>76</v>
      </c>
      <c r="C33" s="11" t="s">
        <v>116</v>
      </c>
      <c r="D33" s="11" t="s">
        <v>112</v>
      </c>
      <c r="E33" s="11" t="s">
        <v>61</v>
      </c>
      <c r="F33" s="11">
        <f>SUM(J33:Q33)</f>
        <v>1613</v>
      </c>
      <c r="G33" s="60">
        <f>IF(J33="","",F33/I33)</f>
        <v>201.625</v>
      </c>
      <c r="H33" s="11"/>
      <c r="I33" s="11">
        <f>COUNT(J33:Q33)</f>
        <v>8</v>
      </c>
      <c r="J33" s="11">
        <v>230</v>
      </c>
      <c r="K33" s="11">
        <v>197</v>
      </c>
      <c r="L33" s="11">
        <v>189</v>
      </c>
      <c r="M33" s="11">
        <v>223</v>
      </c>
      <c r="N33" s="11">
        <v>207</v>
      </c>
      <c r="O33" s="11">
        <v>157</v>
      </c>
      <c r="P33" s="11">
        <v>221</v>
      </c>
      <c r="Q33" s="11">
        <v>189</v>
      </c>
    </row>
    <row r="34" spans="1:17" ht="14.25">
      <c r="A34" s="11">
        <v>2</v>
      </c>
      <c r="B34" s="11" t="s">
        <v>79</v>
      </c>
      <c r="C34" s="11" t="s">
        <v>137</v>
      </c>
      <c r="D34" s="11" t="s">
        <v>54</v>
      </c>
      <c r="E34" s="11" t="s">
        <v>16</v>
      </c>
      <c r="F34" s="11">
        <f>SUM(J34:Q34)</f>
        <v>1455</v>
      </c>
      <c r="G34" s="60">
        <f>IF(J34="","",F34/I34)</f>
        <v>181.875</v>
      </c>
      <c r="H34" s="11"/>
      <c r="I34" s="11">
        <f>COUNT(J34:Q34)</f>
        <v>8</v>
      </c>
      <c r="J34" s="11">
        <v>203</v>
      </c>
      <c r="K34" s="11">
        <v>158</v>
      </c>
      <c r="L34" s="11">
        <v>177</v>
      </c>
      <c r="M34" s="11">
        <v>196</v>
      </c>
      <c r="N34" s="11">
        <v>213</v>
      </c>
      <c r="O34" s="11">
        <v>179</v>
      </c>
      <c r="P34" s="11">
        <v>155</v>
      </c>
      <c r="Q34" s="11">
        <v>174</v>
      </c>
    </row>
    <row r="35" spans="1:17" ht="14.25">
      <c r="A35" s="11">
        <v>2</v>
      </c>
      <c r="B35" s="11" t="s">
        <v>77</v>
      </c>
      <c r="C35" s="11" t="s">
        <v>104</v>
      </c>
      <c r="D35" s="11" t="s">
        <v>126</v>
      </c>
      <c r="E35" s="11" t="s">
        <v>58</v>
      </c>
      <c r="F35" s="11">
        <f>SUM(J35:Q35)</f>
        <v>1562</v>
      </c>
      <c r="G35" s="60">
        <f>IF(J35="","",F35/I35)</f>
        <v>195.25</v>
      </c>
      <c r="H35" s="11"/>
      <c r="I35" s="11">
        <f>COUNT(J35:Q35)</f>
        <v>8</v>
      </c>
      <c r="J35" s="11">
        <v>188</v>
      </c>
      <c r="K35" s="11">
        <v>201</v>
      </c>
      <c r="L35" s="11">
        <v>178</v>
      </c>
      <c r="M35" s="11">
        <v>174</v>
      </c>
      <c r="N35" s="11">
        <v>211</v>
      </c>
      <c r="O35" s="11">
        <v>199</v>
      </c>
      <c r="P35" s="11">
        <v>207</v>
      </c>
      <c r="Q35" s="11">
        <v>204</v>
      </c>
    </row>
    <row r="36" spans="1:17" ht="14.25">
      <c r="A36" s="11">
        <v>1</v>
      </c>
      <c r="B36" s="11" t="s">
        <v>80</v>
      </c>
      <c r="C36" s="11" t="s">
        <v>144</v>
      </c>
      <c r="D36" s="11" t="s">
        <v>54</v>
      </c>
      <c r="E36" s="11" t="s">
        <v>16</v>
      </c>
      <c r="F36" s="11">
        <f>SUM(J36:Q36)</f>
        <v>1389</v>
      </c>
      <c r="G36" s="60">
        <f>IF(J36="","",F36/I36)</f>
        <v>173.625</v>
      </c>
      <c r="H36" s="11"/>
      <c r="I36" s="11">
        <f>COUNT(J36:Q36)</f>
        <v>8</v>
      </c>
      <c r="J36" s="11">
        <v>180</v>
      </c>
      <c r="K36" s="11">
        <v>205</v>
      </c>
      <c r="L36" s="11">
        <v>137</v>
      </c>
      <c r="M36" s="11">
        <v>192</v>
      </c>
      <c r="N36" s="11">
        <v>153</v>
      </c>
      <c r="O36" s="11">
        <v>213</v>
      </c>
      <c r="P36" s="11">
        <v>153</v>
      </c>
      <c r="Q36" s="11">
        <v>156</v>
      </c>
    </row>
    <row r="37" spans="1:17" ht="14.25">
      <c r="A37" s="11">
        <v>1</v>
      </c>
      <c r="B37" s="11" t="s">
        <v>81</v>
      </c>
      <c r="C37" s="11" t="s">
        <v>152</v>
      </c>
      <c r="D37" s="11" t="s">
        <v>72</v>
      </c>
      <c r="E37" s="11" t="s">
        <v>22</v>
      </c>
      <c r="F37" s="11">
        <f>SUM(J37:Q37)</f>
        <v>964</v>
      </c>
      <c r="G37" s="60">
        <f>IF(J37="","",F37/I37)</f>
        <v>120.5</v>
      </c>
      <c r="H37" s="11"/>
      <c r="I37" s="11">
        <f>COUNT(J37:Q37)</f>
        <v>8</v>
      </c>
      <c r="J37" s="11">
        <v>136</v>
      </c>
      <c r="K37" s="11">
        <v>107</v>
      </c>
      <c r="L37" s="11">
        <v>145</v>
      </c>
      <c r="M37" s="11">
        <v>94</v>
      </c>
      <c r="N37" s="11">
        <v>107</v>
      </c>
      <c r="O37" s="11">
        <v>136</v>
      </c>
      <c r="P37" s="11">
        <v>128</v>
      </c>
      <c r="Q37" s="11">
        <v>111</v>
      </c>
    </row>
    <row r="38" spans="1:17" ht="14.25">
      <c r="A38" s="11">
        <v>2</v>
      </c>
      <c r="B38" s="11" t="s">
        <v>79</v>
      </c>
      <c r="C38" s="11" t="s">
        <v>74</v>
      </c>
      <c r="D38" s="11" t="s">
        <v>75</v>
      </c>
      <c r="E38" s="11" t="s">
        <v>67</v>
      </c>
      <c r="F38" s="11">
        <f>SUM(J38:Q38)</f>
        <v>1471</v>
      </c>
      <c r="G38" s="60">
        <f>IF(J38="","",F38/I38)</f>
        <v>183.875</v>
      </c>
      <c r="H38" s="11"/>
      <c r="I38" s="11">
        <f>COUNT(J38:Q38)</f>
        <v>8</v>
      </c>
      <c r="J38" s="11">
        <v>177</v>
      </c>
      <c r="K38" s="11">
        <v>182</v>
      </c>
      <c r="L38" s="11">
        <v>148</v>
      </c>
      <c r="M38" s="11">
        <v>201</v>
      </c>
      <c r="N38" s="11">
        <v>191</v>
      </c>
      <c r="O38" s="11">
        <v>190</v>
      </c>
      <c r="P38" s="11">
        <v>190</v>
      </c>
      <c r="Q38" s="11">
        <v>192</v>
      </c>
    </row>
    <row r="39" spans="1:17" ht="14.25">
      <c r="A39" s="11">
        <v>2</v>
      </c>
      <c r="B39" s="11" t="s">
        <v>80</v>
      </c>
      <c r="C39" s="11" t="s">
        <v>141</v>
      </c>
      <c r="D39" s="11" t="s">
        <v>142</v>
      </c>
      <c r="E39" s="11" t="s">
        <v>11</v>
      </c>
      <c r="F39" s="11">
        <f>SUM(J39:Q39)</f>
        <v>1377</v>
      </c>
      <c r="G39" s="60">
        <f>IF(J39="","",F39/I39)</f>
        <v>172.125</v>
      </c>
      <c r="H39" s="11"/>
      <c r="I39" s="11">
        <f>COUNT(J39:Q39)</f>
        <v>8</v>
      </c>
      <c r="J39" s="11">
        <v>207</v>
      </c>
      <c r="K39" s="11">
        <v>171</v>
      </c>
      <c r="L39" s="11">
        <v>178</v>
      </c>
      <c r="M39" s="11">
        <v>167</v>
      </c>
      <c r="N39" s="11">
        <v>164</v>
      </c>
      <c r="O39" s="11">
        <v>169</v>
      </c>
      <c r="P39" s="11">
        <v>147</v>
      </c>
      <c r="Q39" s="11">
        <v>174</v>
      </c>
    </row>
    <row r="40" spans="1:17" ht="14.25">
      <c r="A40" s="11">
        <v>2</v>
      </c>
      <c r="B40" s="11" t="s">
        <v>78</v>
      </c>
      <c r="C40" s="11" t="s">
        <v>135</v>
      </c>
      <c r="D40" s="11" t="s">
        <v>25</v>
      </c>
      <c r="E40" s="11" t="s">
        <v>26</v>
      </c>
      <c r="F40" s="11">
        <f>SUM(J40:Q40)</f>
        <v>852</v>
      </c>
      <c r="G40" s="60">
        <f>IF(J40="","",F40/I40)</f>
        <v>170.4</v>
      </c>
      <c r="H40" s="11"/>
      <c r="I40" s="11">
        <f>COUNT(J40:Q40)</f>
        <v>5</v>
      </c>
      <c r="J40" s="11">
        <v>173</v>
      </c>
      <c r="K40" s="11">
        <v>178</v>
      </c>
      <c r="L40" s="11">
        <v>151</v>
      </c>
      <c r="M40" s="11">
        <v>184</v>
      </c>
      <c r="N40" s="11">
        <v>166</v>
      </c>
      <c r="O40" s="11"/>
      <c r="P40" s="11"/>
      <c r="Q40" s="11"/>
    </row>
    <row r="41" spans="1:17" ht="14.25">
      <c r="A41" s="11">
        <v>2</v>
      </c>
      <c r="B41" s="11" t="s">
        <v>77</v>
      </c>
      <c r="C41" s="11" t="s">
        <v>88</v>
      </c>
      <c r="D41" s="11" t="s">
        <v>127</v>
      </c>
      <c r="E41" s="11" t="s">
        <v>67</v>
      </c>
      <c r="F41" s="11">
        <f>SUM(J41:Q41)</f>
        <v>1596</v>
      </c>
      <c r="G41" s="60">
        <f>IF(J41="","",F41/I41)</f>
        <v>199.5</v>
      </c>
      <c r="H41" s="11"/>
      <c r="I41" s="11">
        <f>COUNT(J41:Q41)</f>
        <v>8</v>
      </c>
      <c r="J41" s="11">
        <v>204</v>
      </c>
      <c r="K41" s="11">
        <v>173</v>
      </c>
      <c r="L41" s="11">
        <v>161</v>
      </c>
      <c r="M41" s="11">
        <v>187</v>
      </c>
      <c r="N41" s="11">
        <v>222</v>
      </c>
      <c r="O41" s="11">
        <v>257</v>
      </c>
      <c r="P41" s="11">
        <v>194</v>
      </c>
      <c r="Q41" s="11">
        <v>198</v>
      </c>
    </row>
    <row r="42" spans="1:17" ht="14.25">
      <c r="A42" s="11">
        <v>2</v>
      </c>
      <c r="B42" s="11" t="s">
        <v>76</v>
      </c>
      <c r="C42" s="11" t="s">
        <v>83</v>
      </c>
      <c r="D42" s="11" t="s">
        <v>121</v>
      </c>
      <c r="E42" s="11" t="s">
        <v>16</v>
      </c>
      <c r="F42" s="11">
        <f>SUM(J42:Q42)</f>
        <v>1581</v>
      </c>
      <c r="G42" s="60">
        <f>IF(J42="","",F42/I42)</f>
        <v>197.625</v>
      </c>
      <c r="H42" s="11"/>
      <c r="I42" s="11">
        <f>COUNT(J42:Q42)</f>
        <v>8</v>
      </c>
      <c r="J42" s="11">
        <v>170</v>
      </c>
      <c r="K42" s="11">
        <v>197</v>
      </c>
      <c r="L42" s="11">
        <v>243</v>
      </c>
      <c r="M42" s="11">
        <v>204</v>
      </c>
      <c r="N42" s="11">
        <v>220</v>
      </c>
      <c r="O42" s="11">
        <v>123</v>
      </c>
      <c r="P42" s="11">
        <v>235</v>
      </c>
      <c r="Q42" s="11">
        <v>189</v>
      </c>
    </row>
    <row r="43" spans="1:17" ht="14.25">
      <c r="A43" s="11">
        <v>2</v>
      </c>
      <c r="B43" s="11" t="s">
        <v>77</v>
      </c>
      <c r="C43" s="11" t="s">
        <v>86</v>
      </c>
      <c r="D43" s="11" t="s">
        <v>87</v>
      </c>
      <c r="E43" s="11" t="s">
        <v>66</v>
      </c>
      <c r="F43" s="11">
        <f>SUM(J43:Q43)</f>
        <v>1562</v>
      </c>
      <c r="G43" s="60">
        <f>IF(J43="","",F43/I43)</f>
        <v>195.25</v>
      </c>
      <c r="H43" s="11"/>
      <c r="I43" s="11">
        <f>COUNT(J43:Q43)</f>
        <v>8</v>
      </c>
      <c r="J43" s="11">
        <v>188</v>
      </c>
      <c r="K43" s="11">
        <v>177</v>
      </c>
      <c r="L43" s="11">
        <v>214</v>
      </c>
      <c r="M43" s="11">
        <v>144</v>
      </c>
      <c r="N43" s="11">
        <v>226</v>
      </c>
      <c r="O43" s="11">
        <v>192</v>
      </c>
      <c r="P43" s="11">
        <v>204</v>
      </c>
      <c r="Q43" s="11">
        <v>217</v>
      </c>
    </row>
    <row r="44" spans="1:17" ht="14.25">
      <c r="A44" s="11">
        <v>2</v>
      </c>
      <c r="B44" s="11" t="s">
        <v>79</v>
      </c>
      <c r="C44" s="11" t="s">
        <v>92</v>
      </c>
      <c r="D44" s="11" t="s">
        <v>108</v>
      </c>
      <c r="E44" s="11" t="s">
        <v>65</v>
      </c>
      <c r="F44" s="11">
        <f>SUM(J44:Q44)</f>
        <v>1292</v>
      </c>
      <c r="G44" s="60">
        <f>IF(J44="","",F44/I44)</f>
        <v>161.5</v>
      </c>
      <c r="H44" s="11"/>
      <c r="I44" s="11">
        <f>COUNT(J44:Q44)</f>
        <v>8</v>
      </c>
      <c r="J44" s="11">
        <v>155</v>
      </c>
      <c r="K44" s="11">
        <v>159</v>
      </c>
      <c r="L44" s="11">
        <v>192</v>
      </c>
      <c r="M44" s="11">
        <v>147</v>
      </c>
      <c r="N44" s="11">
        <v>146</v>
      </c>
      <c r="O44" s="11">
        <v>151</v>
      </c>
      <c r="P44" s="11">
        <v>178</v>
      </c>
      <c r="Q44" s="11">
        <v>164</v>
      </c>
    </row>
    <row r="45" spans="1:17" ht="14.25">
      <c r="A45" s="11">
        <v>2</v>
      </c>
      <c r="B45" s="11" t="s">
        <v>81</v>
      </c>
      <c r="C45" s="11" t="s">
        <v>147</v>
      </c>
      <c r="D45" s="11" t="s">
        <v>25</v>
      </c>
      <c r="E45" s="11" t="s">
        <v>26</v>
      </c>
      <c r="F45" s="11">
        <f>SUM(J45:Q45)</f>
        <v>1137</v>
      </c>
      <c r="G45" s="60">
        <f>IF(J45="","",F45/I45)</f>
        <v>142.125</v>
      </c>
      <c r="H45" s="11"/>
      <c r="I45" s="11">
        <f>COUNT(J45:Q45)</f>
        <v>8</v>
      </c>
      <c r="J45" s="11">
        <v>144</v>
      </c>
      <c r="K45" s="11">
        <v>149</v>
      </c>
      <c r="L45" s="11">
        <v>159</v>
      </c>
      <c r="M45" s="11">
        <v>134</v>
      </c>
      <c r="N45" s="11">
        <v>177</v>
      </c>
      <c r="O45" s="11">
        <v>133</v>
      </c>
      <c r="P45" s="11">
        <v>117</v>
      </c>
      <c r="Q45" s="11">
        <v>124</v>
      </c>
    </row>
    <row r="46" spans="1:17" ht="14.25">
      <c r="A46" s="11">
        <v>2</v>
      </c>
      <c r="B46" s="11" t="s">
        <v>78</v>
      </c>
      <c r="C46" s="11" t="s">
        <v>62</v>
      </c>
      <c r="D46" s="11" t="s">
        <v>52</v>
      </c>
      <c r="E46" s="11" t="s">
        <v>14</v>
      </c>
      <c r="F46" s="11">
        <f>SUM(J46:Q46)</f>
        <v>1720</v>
      </c>
      <c r="G46" s="60">
        <f>IF(J46="","",F46/I46)</f>
        <v>215</v>
      </c>
      <c r="H46" s="11"/>
      <c r="I46" s="11">
        <f>COUNT(J46:Q46)</f>
        <v>8</v>
      </c>
      <c r="J46" s="11">
        <v>235</v>
      </c>
      <c r="K46" s="11">
        <v>219</v>
      </c>
      <c r="L46" s="11">
        <v>236</v>
      </c>
      <c r="M46" s="11">
        <v>214</v>
      </c>
      <c r="N46" s="11">
        <v>191</v>
      </c>
      <c r="O46" s="11">
        <v>200</v>
      </c>
      <c r="P46" s="11">
        <v>237</v>
      </c>
      <c r="Q46" s="11">
        <v>188</v>
      </c>
    </row>
    <row r="47" spans="1:17" ht="14.25">
      <c r="A47" s="11">
        <v>2</v>
      </c>
      <c r="B47" s="11" t="s">
        <v>81</v>
      </c>
      <c r="C47" s="11" t="s">
        <v>109</v>
      </c>
      <c r="D47" s="11" t="s">
        <v>110</v>
      </c>
      <c r="E47" s="11" t="s">
        <v>111</v>
      </c>
      <c r="F47" s="11">
        <f>SUM(J47:Q47)</f>
        <v>1040</v>
      </c>
      <c r="G47" s="60">
        <f>IF(J47="","",F47/I47)</f>
        <v>130</v>
      </c>
      <c r="H47" s="11"/>
      <c r="I47" s="11">
        <f>COUNT(J47:Q47)</f>
        <v>8</v>
      </c>
      <c r="J47" s="11">
        <v>147</v>
      </c>
      <c r="K47" s="11">
        <v>126</v>
      </c>
      <c r="L47" s="11">
        <v>113</v>
      </c>
      <c r="M47" s="11">
        <v>146</v>
      </c>
      <c r="N47" s="11">
        <v>116</v>
      </c>
      <c r="O47" s="11">
        <v>134</v>
      </c>
      <c r="P47" s="11">
        <v>109</v>
      </c>
      <c r="Q47" s="11">
        <v>149</v>
      </c>
    </row>
    <row r="48" spans="1:17" ht="14.25">
      <c r="A48" s="11">
        <v>1</v>
      </c>
      <c r="B48" s="11" t="s">
        <v>76</v>
      </c>
      <c r="C48" s="11" t="s">
        <v>94</v>
      </c>
      <c r="D48" s="11" t="s">
        <v>95</v>
      </c>
      <c r="E48" s="11" t="s">
        <v>96</v>
      </c>
      <c r="F48" s="11">
        <f>SUM(J48:Q48)</f>
        <v>1565</v>
      </c>
      <c r="G48" s="60">
        <f>IF(J48="","",F48/I48)</f>
        <v>195.625</v>
      </c>
      <c r="H48" s="11"/>
      <c r="I48" s="11">
        <f>COUNT(J48:Q48)</f>
        <v>8</v>
      </c>
      <c r="J48" s="11">
        <v>146</v>
      </c>
      <c r="K48" s="11">
        <v>177</v>
      </c>
      <c r="L48" s="11">
        <v>237</v>
      </c>
      <c r="M48" s="11">
        <v>163</v>
      </c>
      <c r="N48" s="11">
        <v>202</v>
      </c>
      <c r="O48" s="11">
        <v>280</v>
      </c>
      <c r="P48" s="11">
        <v>188</v>
      </c>
      <c r="Q48" s="11">
        <v>172</v>
      </c>
    </row>
    <row r="49" spans="1:17" ht="14.25">
      <c r="A49" s="11">
        <v>2</v>
      </c>
      <c r="B49" s="11" t="s">
        <v>81</v>
      </c>
      <c r="C49" s="11" t="s">
        <v>148</v>
      </c>
      <c r="D49" s="11" t="s">
        <v>75</v>
      </c>
      <c r="E49" s="11" t="s">
        <v>67</v>
      </c>
      <c r="F49" s="11">
        <f>SUM(J49:Q49)</f>
        <v>1261</v>
      </c>
      <c r="G49" s="60">
        <f>IF(J49="","",F49/I49)</f>
        <v>157.625</v>
      </c>
      <c r="H49" s="11"/>
      <c r="I49" s="11">
        <f>COUNT(J49:Q49)</f>
        <v>8</v>
      </c>
      <c r="J49" s="11">
        <v>155</v>
      </c>
      <c r="K49" s="11">
        <v>178</v>
      </c>
      <c r="L49" s="11">
        <v>157</v>
      </c>
      <c r="M49" s="11">
        <v>178</v>
      </c>
      <c r="N49" s="11">
        <v>142</v>
      </c>
      <c r="O49" s="11">
        <v>158</v>
      </c>
      <c r="P49" s="11">
        <v>171</v>
      </c>
      <c r="Q49" s="11">
        <v>122</v>
      </c>
    </row>
    <row r="50" spans="1:17" ht="14.25">
      <c r="A50" s="11"/>
      <c r="B50" s="11"/>
      <c r="C50" s="11"/>
      <c r="D50" s="11"/>
      <c r="E50" s="11"/>
      <c r="F50" s="11"/>
      <c r="G50" s="60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4.25">
      <c r="A51" s="11"/>
      <c r="B51" s="11"/>
      <c r="C51" s="11"/>
      <c r="D51" s="11"/>
      <c r="E51" s="11"/>
      <c r="F51" s="11"/>
      <c r="G51" s="60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4.25">
      <c r="A52" s="11"/>
      <c r="B52" s="11"/>
      <c r="C52" s="11"/>
      <c r="D52" s="11"/>
      <c r="E52" s="11"/>
      <c r="F52" s="11"/>
      <c r="G52" s="60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4.25">
      <c r="A53" s="11"/>
      <c r="B53" s="11"/>
      <c r="C53" s="11"/>
      <c r="D53" s="11"/>
      <c r="E53" s="11"/>
      <c r="F53" s="11"/>
      <c r="G53" s="60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4.25">
      <c r="A54" s="11"/>
      <c r="B54" s="11"/>
      <c r="C54" s="11"/>
      <c r="D54" s="11"/>
      <c r="E54" s="11"/>
      <c r="F54" s="11"/>
      <c r="G54" s="60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4.25">
      <c r="A55" s="11"/>
      <c r="B55" s="11"/>
      <c r="C55" s="11"/>
      <c r="D55" s="11"/>
      <c r="E55" s="11"/>
      <c r="F55" s="11"/>
      <c r="G55" s="60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4.25">
      <c r="A56" s="11"/>
      <c r="B56" s="11"/>
      <c r="C56" s="11"/>
      <c r="D56" s="11"/>
      <c r="E56" s="11"/>
      <c r="F56" s="11"/>
      <c r="G56" s="60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4.25">
      <c r="A57" s="11"/>
      <c r="B57" s="11"/>
      <c r="C57" s="11"/>
      <c r="D57" s="11"/>
      <c r="E57" s="11"/>
      <c r="F57" s="11"/>
      <c r="G57" s="60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4.25">
      <c r="A58" s="11"/>
      <c r="B58" s="11"/>
      <c r="C58" s="11"/>
      <c r="D58" s="11"/>
      <c r="E58" s="11"/>
      <c r="F58" s="11"/>
      <c r="G58" s="60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4.25">
      <c r="A59" s="11"/>
      <c r="B59" s="11"/>
      <c r="C59" s="11"/>
      <c r="D59" s="11"/>
      <c r="E59" s="11"/>
      <c r="F59" s="11"/>
      <c r="G59" s="60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4.25">
      <c r="A60" s="11"/>
      <c r="B60" s="11"/>
      <c r="C60" s="11"/>
      <c r="D60" s="11"/>
      <c r="E60" s="11"/>
      <c r="F60" s="11"/>
      <c r="G60" s="60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4.25">
      <c r="A61" s="11"/>
      <c r="B61" s="11"/>
      <c r="C61" s="11"/>
      <c r="D61" s="11"/>
      <c r="E61" s="11"/>
      <c r="F61" s="11"/>
      <c r="G61" s="60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4.25">
      <c r="A62" s="11"/>
      <c r="B62" s="11"/>
      <c r="C62" s="11"/>
      <c r="D62" s="11"/>
      <c r="E62" s="11"/>
      <c r="F62" s="11"/>
      <c r="G62" s="60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4.25">
      <c r="A63" s="11"/>
      <c r="B63" s="11"/>
      <c r="C63" s="11"/>
      <c r="D63" s="11"/>
      <c r="E63" s="11"/>
      <c r="F63" s="11"/>
      <c r="G63" s="60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4.25">
      <c r="A64" s="11"/>
      <c r="B64" s="11"/>
      <c r="C64" s="11"/>
      <c r="D64" s="11"/>
      <c r="E64" s="11"/>
      <c r="F64" s="11"/>
      <c r="G64" s="60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4.25">
      <c r="A65" s="11"/>
      <c r="B65" s="11"/>
      <c r="C65" s="11"/>
      <c r="D65" s="11"/>
      <c r="E65" s="11"/>
      <c r="F65" s="11"/>
      <c r="G65" s="60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4.25">
      <c r="A66" s="11"/>
      <c r="B66" s="11"/>
      <c r="C66" s="11"/>
      <c r="D66" s="11"/>
      <c r="E66" s="11"/>
      <c r="F66" s="11"/>
      <c r="G66" s="60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4.25">
      <c r="A67" s="11"/>
      <c r="B67" s="11"/>
      <c r="C67" s="11"/>
      <c r="D67" s="11"/>
      <c r="E67" s="11"/>
      <c r="F67" s="11"/>
      <c r="G67" s="60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.25">
      <c r="A68" s="11"/>
      <c r="B68" s="11"/>
      <c r="C68" s="11"/>
      <c r="D68" s="11"/>
      <c r="E68" s="11"/>
      <c r="F68" s="11"/>
      <c r="G68" s="60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4.25">
      <c r="A69" s="11"/>
      <c r="B69" s="11"/>
      <c r="C69" s="11"/>
      <c r="D69" s="11"/>
      <c r="E69" s="11"/>
      <c r="F69" s="11"/>
      <c r="G69" s="60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4.25">
      <c r="A70" s="11"/>
      <c r="B70" s="11"/>
      <c r="C70" s="11"/>
      <c r="D70" s="11"/>
      <c r="E70" s="11"/>
      <c r="F70" s="11"/>
      <c r="G70" s="60"/>
      <c r="H70" s="11"/>
      <c r="I70" s="11"/>
      <c r="J70" s="11"/>
      <c r="K70" s="11"/>
      <c r="L70" s="11"/>
      <c r="M70" s="11"/>
      <c r="N70" s="11"/>
      <c r="O70" s="11"/>
      <c r="P70" s="11"/>
      <c r="Q70" s="11"/>
    </row>
  </sheetData>
  <sheetProtection/>
  <autoFilter ref="B1:P50"/>
  <printOptions/>
  <pageMargins left="0.7" right="0.7" top="0.75" bottom="0.75" header="0.3" footer="0.3"/>
  <pageSetup fitToHeight="1" fitToWidth="1" horizontalDpi="600" verticalDpi="600" orientation="landscape" paperSize="9" scale="7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6">
    <pageSetUpPr fitToPage="1"/>
  </sheetPr>
  <dimension ref="A1:Z32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4.57421875" style="1" customWidth="1"/>
    <col min="2" max="2" width="26.140625" style="1" customWidth="1"/>
    <col min="3" max="3" width="26.421875" style="1" customWidth="1"/>
    <col min="4" max="4" width="19.00390625" style="1" customWidth="1"/>
    <col min="5" max="5" width="19.140625" style="1" bestFit="1" customWidth="1"/>
    <col min="6" max="6" width="10.140625" style="15" customWidth="1"/>
    <col min="7" max="7" width="9.57421875" style="15" bestFit="1" customWidth="1"/>
    <col min="8" max="8" width="12.00390625" style="15" customWidth="1"/>
    <col min="9" max="10" width="9.140625" style="15" customWidth="1"/>
    <col min="11" max="11" width="9.140625" style="16" customWidth="1"/>
    <col min="12" max="12" width="13.8515625" style="1" customWidth="1"/>
    <col min="13" max="13" width="4.8515625" style="2" customWidth="1"/>
    <col min="14" max="14" width="4.8515625" style="1" customWidth="1"/>
    <col min="15" max="19" width="6.28125" style="2" customWidth="1"/>
    <col min="20" max="16384" width="9.140625" style="1" customWidth="1"/>
  </cols>
  <sheetData>
    <row r="1" spans="1:26" s="11" customFormat="1" ht="18">
      <c r="A1" s="17" t="s">
        <v>39</v>
      </c>
      <c r="B1" s="17"/>
      <c r="C1" s="5"/>
      <c r="D1" s="1"/>
      <c r="E1" s="1"/>
      <c r="F1" s="19"/>
      <c r="G1" s="19"/>
      <c r="H1" s="19"/>
      <c r="I1" s="19"/>
      <c r="J1" s="21"/>
      <c r="K1" s="9"/>
      <c r="L1" s="7"/>
      <c r="M1" s="7"/>
      <c r="N1" s="22"/>
      <c r="O1" s="22"/>
      <c r="P1" s="22"/>
      <c r="Q1" s="22"/>
      <c r="R1" s="22"/>
      <c r="S1" s="1"/>
      <c r="T1" s="1"/>
      <c r="U1" s="1"/>
      <c r="V1" s="1"/>
      <c r="W1" s="1"/>
      <c r="X1" s="1"/>
      <c r="Y1" s="1"/>
      <c r="Z1" s="1"/>
    </row>
    <row r="2" spans="1:18" s="11" customFormat="1" ht="14.25">
      <c r="A2" s="24"/>
      <c r="B2" s="24"/>
      <c r="C2" s="24"/>
      <c r="F2" s="25"/>
      <c r="G2" s="25"/>
      <c r="H2" s="25"/>
      <c r="I2" s="25"/>
      <c r="J2" s="26"/>
      <c r="K2" s="27"/>
      <c r="L2" s="28"/>
      <c r="M2" s="28"/>
      <c r="N2" s="29"/>
      <c r="O2" s="29"/>
      <c r="P2" s="29"/>
      <c r="Q2" s="29"/>
      <c r="R2" s="29"/>
    </row>
    <row r="3" spans="1:26" ht="12.75">
      <c r="A3" s="4"/>
      <c r="B3" s="4"/>
      <c r="C3" s="4" t="s">
        <v>1</v>
      </c>
      <c r="D3" s="5" t="s">
        <v>2</v>
      </c>
      <c r="E3" s="5" t="s">
        <v>3</v>
      </c>
      <c r="F3" s="18" t="s">
        <v>6</v>
      </c>
      <c r="G3" s="18" t="s">
        <v>7</v>
      </c>
      <c r="H3" s="18" t="s">
        <v>8</v>
      </c>
      <c r="I3" s="32" t="s">
        <v>60</v>
      </c>
      <c r="J3" s="33"/>
      <c r="K3" s="18" t="s">
        <v>30</v>
      </c>
      <c r="L3" s="32"/>
      <c r="M3" s="6"/>
      <c r="N3" s="6"/>
      <c r="O3" s="6"/>
      <c r="P3" s="6"/>
      <c r="Q3" s="32"/>
      <c r="R3" s="32"/>
      <c r="S3" s="4"/>
      <c r="T3" s="4"/>
      <c r="U3" s="4"/>
      <c r="V3" s="4"/>
      <c r="W3" s="4"/>
      <c r="X3" s="4"/>
      <c r="Y3" s="4"/>
      <c r="Z3" s="4"/>
    </row>
    <row r="4" spans="1:18" s="11" customFormat="1" ht="14.25">
      <c r="A4" s="11" t="s">
        <v>37</v>
      </c>
      <c r="C4" s="11" t="str">
        <f>'Tytöt U20'!$B$5</f>
        <v>Anastasiy Fedorova</v>
      </c>
      <c r="D4" s="11" t="str">
        <f>'Tytöt U20'!$C$5</f>
        <v>GB</v>
      </c>
      <c r="E4" s="11" t="str">
        <f>'Tytöt U20'!$D$5</f>
        <v>Helsinki</v>
      </c>
      <c r="F4" s="66">
        <v>178</v>
      </c>
      <c r="G4" s="24">
        <v>215</v>
      </c>
      <c r="H4" s="30"/>
      <c r="I4" s="30"/>
      <c r="J4" s="31"/>
      <c r="K4" s="65">
        <v>2</v>
      </c>
      <c r="L4" s="12"/>
      <c r="M4" s="12">
        <f>SUM(F4:H4)</f>
        <v>393</v>
      </c>
      <c r="N4" s="12">
        <f>COUNT(F4:H4)</f>
        <v>2</v>
      </c>
      <c r="O4" s="12">
        <f>'Tytöt U20'!$E$5</f>
        <v>1448</v>
      </c>
      <c r="P4" s="12"/>
      <c r="Q4" s="34"/>
      <c r="R4" s="34"/>
    </row>
    <row r="5" spans="1:25" s="4" customFormat="1" ht="14.25">
      <c r="A5" s="11" t="s">
        <v>31</v>
      </c>
      <c r="B5" s="11"/>
      <c r="C5" s="11" t="str">
        <f>'Tytöt U20'!$B$2</f>
        <v>Teea Mäkelä</v>
      </c>
      <c r="D5" s="11" t="str">
        <f>'Tytöt U20'!$C$2</f>
        <v>TPS</v>
      </c>
      <c r="E5" s="11" t="str">
        <f>'Tytöt U20'!$D$2</f>
        <v>Turku</v>
      </c>
      <c r="F5" s="14">
        <v>155</v>
      </c>
      <c r="G5" s="30">
        <v>197</v>
      </c>
      <c r="H5" s="24"/>
      <c r="I5" s="14"/>
      <c r="J5" s="31"/>
      <c r="K5" s="36">
        <v>0</v>
      </c>
      <c r="L5" s="12"/>
      <c r="M5" s="12">
        <f>SUM(F5:H5)</f>
        <v>352</v>
      </c>
      <c r="N5" s="12">
        <f>COUNT(F5:H5)</f>
        <v>2</v>
      </c>
      <c r="O5" s="12">
        <f>'Tytöt U20'!$E$2</f>
        <v>1720</v>
      </c>
      <c r="P5" s="12"/>
      <c r="Q5" s="34"/>
      <c r="R5" s="34"/>
      <c r="S5" s="11"/>
      <c r="T5" s="11"/>
      <c r="U5" s="11"/>
      <c r="V5" s="11"/>
      <c r="W5" s="11"/>
      <c r="X5" s="11"/>
      <c r="Y5" s="11"/>
    </row>
    <row r="6" spans="6:18" s="11" customFormat="1" ht="14.25">
      <c r="F6" s="14"/>
      <c r="G6" s="14"/>
      <c r="H6" s="14"/>
      <c r="I6" s="14"/>
      <c r="J6" s="31"/>
      <c r="K6" s="36"/>
      <c r="L6" s="12"/>
      <c r="M6" s="12"/>
      <c r="N6" s="12"/>
      <c r="O6" s="12"/>
      <c r="P6" s="12"/>
      <c r="Q6" s="34"/>
      <c r="R6" s="34"/>
    </row>
    <row r="7" spans="1:18" s="11" customFormat="1" ht="14.25">
      <c r="A7" s="11" t="s">
        <v>33</v>
      </c>
      <c r="C7" s="11" t="str">
        <f>'Tytöt U20'!$B$3</f>
        <v>Jaana Rapeli</v>
      </c>
      <c r="D7" s="11" t="str">
        <f>'Tytöt U20'!$C$3</f>
        <v>Bay</v>
      </c>
      <c r="E7" s="11" t="str">
        <f>'Tytöt U20'!$D$3</f>
        <v>Lahti</v>
      </c>
      <c r="F7" s="46">
        <v>203</v>
      </c>
      <c r="G7" s="14">
        <v>134</v>
      </c>
      <c r="H7" s="46">
        <v>205</v>
      </c>
      <c r="I7" s="14"/>
      <c r="J7" s="31"/>
      <c r="K7" s="65">
        <v>2</v>
      </c>
      <c r="L7" s="12"/>
      <c r="M7" s="12">
        <f>SUM(F7:H7)</f>
        <v>542</v>
      </c>
      <c r="N7" s="12">
        <f>COUNT(F7:H7)</f>
        <v>3</v>
      </c>
      <c r="O7" s="12">
        <f>'Tytöt U20'!$E$3</f>
        <v>1549</v>
      </c>
      <c r="P7" s="12"/>
      <c r="Q7" s="34"/>
      <c r="R7" s="34"/>
    </row>
    <row r="8" spans="1:18" s="11" customFormat="1" ht="14.25">
      <c r="A8" s="11" t="s">
        <v>35</v>
      </c>
      <c r="C8" s="11" t="str">
        <f>'Tytöt U20'!$B$4</f>
        <v>Elli Koivisto</v>
      </c>
      <c r="D8" s="11" t="str">
        <f>'Tytöt U20'!$C$4</f>
        <v>Cherry</v>
      </c>
      <c r="E8" s="11" t="str">
        <f>'Tytöt U20'!$D$4</f>
        <v>Tampere</v>
      </c>
      <c r="F8" s="14">
        <v>176</v>
      </c>
      <c r="G8" s="46">
        <v>182</v>
      </c>
      <c r="H8" s="14">
        <v>164</v>
      </c>
      <c r="I8" s="30"/>
      <c r="J8" s="31"/>
      <c r="K8" s="36">
        <v>1</v>
      </c>
      <c r="L8" s="12"/>
      <c r="M8" s="12">
        <f>SUM(F8:H8)</f>
        <v>522</v>
      </c>
      <c r="N8" s="12">
        <f>COUNT(F8:H8)</f>
        <v>3</v>
      </c>
      <c r="O8" s="12">
        <f>'Tytöt U20'!$E$4</f>
        <v>1526</v>
      </c>
      <c r="P8" s="12"/>
      <c r="Q8" s="34"/>
      <c r="R8" s="34"/>
    </row>
    <row r="9" spans="6:18" s="11" customFormat="1" ht="14.25">
      <c r="F9" s="14"/>
      <c r="G9" s="14"/>
      <c r="H9" s="14"/>
      <c r="I9" s="14"/>
      <c r="J9" s="23"/>
      <c r="K9" s="14"/>
      <c r="L9" s="12"/>
      <c r="M9" s="52"/>
      <c r="N9" s="12"/>
      <c r="O9" s="12"/>
      <c r="P9" s="12"/>
      <c r="Q9" s="12"/>
      <c r="R9" s="12"/>
    </row>
    <row r="10" spans="6:18" s="11" customFormat="1" ht="14.25">
      <c r="F10" s="14"/>
      <c r="G10" s="14"/>
      <c r="H10" s="14"/>
      <c r="I10" s="14"/>
      <c r="J10" s="23"/>
      <c r="K10" s="14"/>
      <c r="L10" s="12"/>
      <c r="M10" s="52"/>
      <c r="N10" s="12"/>
      <c r="O10" s="12"/>
      <c r="P10" s="12"/>
      <c r="Q10" s="12"/>
      <c r="R10" s="12"/>
    </row>
    <row r="11" spans="1:26" s="11" customFormat="1" ht="18">
      <c r="A11" s="17" t="s">
        <v>40</v>
      </c>
      <c r="B11" s="17"/>
      <c r="C11" s="5"/>
      <c r="D11" s="1"/>
      <c r="E11" s="1"/>
      <c r="F11" s="19"/>
      <c r="G11" s="19"/>
      <c r="H11" s="19"/>
      <c r="I11" s="19"/>
      <c r="J11" s="21"/>
      <c r="K11" s="9"/>
      <c r="L11" s="7"/>
      <c r="M11" s="53"/>
      <c r="N11" s="22"/>
      <c r="O11" s="22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</row>
    <row r="12" spans="1:18" s="11" customFormat="1" ht="14.25">
      <c r="A12" s="24"/>
      <c r="B12" s="24"/>
      <c r="C12" s="24"/>
      <c r="F12" s="25"/>
      <c r="G12" s="25"/>
      <c r="H12" s="25"/>
      <c r="I12" s="25"/>
      <c r="J12" s="26"/>
      <c r="K12" s="27"/>
      <c r="L12" s="28"/>
      <c r="M12" s="54"/>
      <c r="N12" s="29"/>
      <c r="O12" s="29"/>
      <c r="P12" s="29"/>
      <c r="Q12" s="29"/>
      <c r="R12" s="29"/>
    </row>
    <row r="13" spans="1:26" ht="12.75">
      <c r="A13" s="4"/>
      <c r="B13" s="4"/>
      <c r="C13" s="4" t="s">
        <v>1</v>
      </c>
      <c r="D13" s="5" t="s">
        <v>2</v>
      </c>
      <c r="E13" s="5" t="s">
        <v>3</v>
      </c>
      <c r="F13" s="18" t="s">
        <v>6</v>
      </c>
      <c r="G13" s="18" t="s">
        <v>7</v>
      </c>
      <c r="H13" s="18" t="s">
        <v>8</v>
      </c>
      <c r="I13" s="32"/>
      <c r="J13" s="33"/>
      <c r="K13" s="18" t="s">
        <v>30</v>
      </c>
      <c r="L13" s="32"/>
      <c r="M13" s="55"/>
      <c r="N13" s="6"/>
      <c r="O13" s="6"/>
      <c r="P13" s="6"/>
      <c r="Q13" s="32"/>
      <c r="R13" s="32"/>
      <c r="S13" s="4"/>
      <c r="T13" s="4"/>
      <c r="U13" s="4"/>
      <c r="V13" s="4"/>
      <c r="W13" s="4"/>
      <c r="X13" s="4"/>
      <c r="Y13" s="4"/>
      <c r="Z13" s="4"/>
    </row>
    <row r="14" spans="1:18" s="11" customFormat="1" ht="14.25">
      <c r="A14" s="11" t="str">
        <f>$A$7</f>
        <v>Karsinnan 2.</v>
      </c>
      <c r="C14" s="11" t="str">
        <f>$C$7</f>
        <v>Jaana Rapeli</v>
      </c>
      <c r="D14" s="11" t="str">
        <f>$D$7</f>
        <v>Bay</v>
      </c>
      <c r="E14" s="11" t="str">
        <f>$E$7</f>
        <v>Lahti</v>
      </c>
      <c r="F14" s="30">
        <v>152</v>
      </c>
      <c r="G14" s="24">
        <v>188</v>
      </c>
      <c r="H14" s="46">
        <v>158</v>
      </c>
      <c r="I14" s="34"/>
      <c r="J14" s="35"/>
      <c r="K14" s="47">
        <v>2</v>
      </c>
      <c r="L14" s="34"/>
      <c r="M14" s="12">
        <f>SUM(F14:H14)</f>
        <v>498</v>
      </c>
      <c r="N14" s="12">
        <f>COUNT(F14:H14)</f>
        <v>3</v>
      </c>
      <c r="O14" s="12">
        <f>$O$7</f>
        <v>1549</v>
      </c>
      <c r="P14" s="12"/>
      <c r="Q14" s="34"/>
      <c r="R14" s="34"/>
    </row>
    <row r="15" spans="1:26" s="4" customFormat="1" ht="14.25">
      <c r="A15" s="11" t="str">
        <f>$A$4</f>
        <v>Karsinnan 4.</v>
      </c>
      <c r="B15" s="11"/>
      <c r="C15" s="11" t="str">
        <f>$C$4</f>
        <v>Anastasiy Fedorova</v>
      </c>
      <c r="D15" s="11" t="str">
        <f>$D$4</f>
        <v>GB</v>
      </c>
      <c r="E15" s="11" t="str">
        <f>$E$4</f>
        <v>Helsinki</v>
      </c>
      <c r="F15" s="24">
        <v>166</v>
      </c>
      <c r="G15" s="30">
        <v>173</v>
      </c>
      <c r="H15" s="14">
        <v>145</v>
      </c>
      <c r="I15" s="34"/>
      <c r="J15" s="35"/>
      <c r="K15" s="36">
        <v>1</v>
      </c>
      <c r="L15" s="34"/>
      <c r="M15" s="12">
        <f>SUM(F15:H15)</f>
        <v>484</v>
      </c>
      <c r="N15" s="12">
        <f>COUNT(F15:H15)</f>
        <v>3</v>
      </c>
      <c r="O15" s="12">
        <f>$O$4</f>
        <v>1448</v>
      </c>
      <c r="P15" s="12"/>
      <c r="Q15" s="34"/>
      <c r="R15" s="34"/>
      <c r="S15" s="11"/>
      <c r="T15" s="11"/>
      <c r="U15" s="11"/>
      <c r="V15" s="11"/>
      <c r="W15" s="11"/>
      <c r="X15" s="11"/>
      <c r="Y15" s="11"/>
      <c r="Z15" s="11"/>
    </row>
    <row r="16" spans="6:18" s="11" customFormat="1" ht="14.25">
      <c r="F16" s="14"/>
      <c r="G16" s="14"/>
      <c r="H16" s="14"/>
      <c r="I16" s="34"/>
      <c r="J16" s="35"/>
      <c r="K16" s="12"/>
      <c r="L16" s="34"/>
      <c r="M16" s="12"/>
      <c r="N16" s="12"/>
      <c r="O16" s="12"/>
      <c r="P16" s="12"/>
      <c r="Q16" s="34"/>
      <c r="R16" s="34"/>
    </row>
    <row r="17" spans="1:26" s="11" customFormat="1" ht="14.25">
      <c r="A17" s="1"/>
      <c r="B17" s="1"/>
      <c r="C17" s="1"/>
      <c r="D17" s="1"/>
      <c r="E17" s="1"/>
      <c r="F17" s="15"/>
      <c r="G17" s="15"/>
      <c r="H17" s="15"/>
      <c r="I17" s="15"/>
      <c r="J17" s="16"/>
      <c r="K17" s="1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  <c r="Z17" s="1"/>
    </row>
    <row r="18" spans="1:26" s="11" customFormat="1" ht="14.25">
      <c r="A18" s="1"/>
      <c r="B18" s="1"/>
      <c r="C18" s="1"/>
      <c r="D18" s="1"/>
      <c r="E18" s="1"/>
      <c r="F18" s="15"/>
      <c r="G18" s="15"/>
      <c r="H18" s="15"/>
      <c r="I18" s="15"/>
      <c r="J18" s="16"/>
      <c r="K18" s="1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</row>
    <row r="19" spans="1:19" ht="18">
      <c r="A19" s="17" t="s">
        <v>41</v>
      </c>
      <c r="B19" s="17"/>
      <c r="C19" s="17"/>
      <c r="F19" s="19"/>
      <c r="G19" s="19"/>
      <c r="H19" s="19"/>
      <c r="I19" s="19"/>
      <c r="J19" s="21"/>
      <c r="K19" s="9"/>
      <c r="L19" s="7"/>
      <c r="M19" s="7"/>
      <c r="N19" s="22"/>
      <c r="O19" s="22"/>
      <c r="P19" s="22"/>
      <c r="Q19" s="22"/>
      <c r="R19" s="22"/>
      <c r="S19" s="1"/>
    </row>
    <row r="20" spans="1:26" ht="14.25">
      <c r="A20" s="24"/>
      <c r="B20" s="24"/>
      <c r="C20" s="24"/>
      <c r="D20" s="11"/>
      <c r="E20" s="11"/>
      <c r="F20" s="25"/>
      <c r="G20" s="25"/>
      <c r="H20" s="25"/>
      <c r="I20" s="25"/>
      <c r="J20" s="26"/>
      <c r="K20" s="27"/>
      <c r="L20" s="28"/>
      <c r="M20" s="28"/>
      <c r="N20" s="29"/>
      <c r="O20" s="29"/>
      <c r="P20" s="29"/>
      <c r="Q20" s="29"/>
      <c r="R20" s="29"/>
      <c r="S20" s="11"/>
      <c r="T20" s="11"/>
      <c r="U20" s="11"/>
      <c r="V20" s="11"/>
      <c r="W20" s="11"/>
      <c r="X20" s="11"/>
      <c r="Y20" s="11"/>
      <c r="Z20" s="11"/>
    </row>
    <row r="21" spans="1:26" ht="18">
      <c r="A21" s="48" t="s">
        <v>0</v>
      </c>
      <c r="B21" s="48" t="s">
        <v>1</v>
      </c>
      <c r="C21" s="17" t="s">
        <v>2</v>
      </c>
      <c r="D21" s="17" t="s">
        <v>3</v>
      </c>
      <c r="E21" s="49" t="s">
        <v>42</v>
      </c>
      <c r="F21" s="50" t="s">
        <v>43</v>
      </c>
      <c r="G21" s="50" t="s">
        <v>5</v>
      </c>
      <c r="H21" s="4"/>
      <c r="I21" s="18"/>
      <c r="J21" s="20"/>
      <c r="K21" s="4"/>
      <c r="L21" s="6"/>
      <c r="M21" s="6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</row>
    <row r="22" spans="1:26" s="11" customFormat="1" ht="18">
      <c r="A22" s="48" t="s">
        <v>9</v>
      </c>
      <c r="B22" s="59" t="str">
        <f>$C$14</f>
        <v>Jaana Rapeli</v>
      </c>
      <c r="C22" s="59" t="str">
        <f>$D$14</f>
        <v>Bay</v>
      </c>
      <c r="D22" s="59" t="str">
        <f>$E$14</f>
        <v>Lahti</v>
      </c>
      <c r="E22" s="59">
        <f aca="true" t="shared" si="0" ref="E22:E27">P22+R22+T22+V22</f>
        <v>14</v>
      </c>
      <c r="F22" s="59">
        <f aca="true" t="shared" si="1" ref="F22:F27">O22+Q22+S22+U22</f>
        <v>2589</v>
      </c>
      <c r="G22" s="61">
        <f aca="true" t="shared" si="2" ref="G22:G27">F22/E22</f>
        <v>184.92857142857142</v>
      </c>
      <c r="H22" s="15"/>
      <c r="I22" s="15"/>
      <c r="J22" s="16"/>
      <c r="K22" s="1"/>
      <c r="L22" s="2"/>
      <c r="M22" s="2"/>
      <c r="N22" s="2"/>
      <c r="O22" s="12">
        <f>$O$14</f>
        <v>1549</v>
      </c>
      <c r="P22" s="11">
        <v>8</v>
      </c>
      <c r="Q22" s="12">
        <v>542</v>
      </c>
      <c r="R22" s="12">
        <v>3</v>
      </c>
      <c r="S22" s="1">
        <v>498</v>
      </c>
      <c r="T22" s="1">
        <v>3</v>
      </c>
      <c r="U22" s="1"/>
      <c r="V22" s="1"/>
      <c r="W22" s="1"/>
      <c r="X22" s="1"/>
      <c r="Y22" s="2"/>
      <c r="Z22" s="1"/>
    </row>
    <row r="23" spans="1:26" s="4" customFormat="1" ht="18">
      <c r="A23" s="48" t="s">
        <v>10</v>
      </c>
      <c r="B23" s="59" t="str">
        <f>$C$15</f>
        <v>Anastasiy Fedorova</v>
      </c>
      <c r="C23" s="59" t="str">
        <f>$D$15</f>
        <v>GB</v>
      </c>
      <c r="D23" s="59" t="str">
        <f>$E$15</f>
        <v>Helsinki</v>
      </c>
      <c r="E23" s="59">
        <f t="shared" si="0"/>
        <v>13</v>
      </c>
      <c r="F23" s="59">
        <f t="shared" si="1"/>
        <v>2325</v>
      </c>
      <c r="G23" s="61">
        <f t="shared" si="2"/>
        <v>178.84615384615384</v>
      </c>
      <c r="H23" s="15"/>
      <c r="I23" s="15"/>
      <c r="J23" s="16"/>
      <c r="K23" s="1"/>
      <c r="L23" s="2"/>
      <c r="M23" s="2"/>
      <c r="N23" s="2"/>
      <c r="O23" s="12">
        <f>$O$15</f>
        <v>1448</v>
      </c>
      <c r="P23" s="11">
        <v>8</v>
      </c>
      <c r="Q23" s="12">
        <v>393</v>
      </c>
      <c r="R23" s="12">
        <v>2</v>
      </c>
      <c r="S23" s="1">
        <v>484</v>
      </c>
      <c r="T23" s="1">
        <v>3</v>
      </c>
      <c r="U23" s="1"/>
      <c r="V23" s="1"/>
      <c r="W23" s="1"/>
      <c r="X23" s="1"/>
      <c r="Y23" s="2"/>
      <c r="Z23" s="1"/>
    </row>
    <row r="24" spans="1:25" ht="18">
      <c r="A24" s="48" t="s">
        <v>12</v>
      </c>
      <c r="B24" s="59" t="str">
        <f>$C$5</f>
        <v>Teea Mäkelä</v>
      </c>
      <c r="C24" s="59" t="str">
        <f>$D$5</f>
        <v>TPS</v>
      </c>
      <c r="D24" s="59" t="str">
        <f>$E$5</f>
        <v>Turku</v>
      </c>
      <c r="E24" s="59">
        <f>P24+R24+T24+V24</f>
        <v>10</v>
      </c>
      <c r="F24" s="59">
        <f>O24+Q24+S24+U24</f>
        <v>2072</v>
      </c>
      <c r="G24" s="61">
        <f>F24/E24</f>
        <v>207.2</v>
      </c>
      <c r="J24" s="16"/>
      <c r="K24" s="1"/>
      <c r="L24" s="2"/>
      <c r="N24" s="2"/>
      <c r="O24" s="12">
        <f>$O$5</f>
        <v>1720</v>
      </c>
      <c r="P24" s="11">
        <v>8</v>
      </c>
      <c r="Q24" s="12">
        <v>352</v>
      </c>
      <c r="R24" s="12">
        <v>2</v>
      </c>
      <c r="S24" s="1"/>
      <c r="Y24" s="2"/>
    </row>
    <row r="25" spans="1:25" ht="18">
      <c r="A25" s="51" t="s">
        <v>13</v>
      </c>
      <c r="B25" s="11" t="str">
        <f>$C$8</f>
        <v>Elli Koivisto</v>
      </c>
      <c r="C25" s="11" t="str">
        <f>$D$8</f>
        <v>Cherry</v>
      </c>
      <c r="D25" s="11" t="str">
        <f>$E$8</f>
        <v>Tampere</v>
      </c>
      <c r="E25" s="11">
        <f>P25+R25+T25+V25</f>
        <v>11</v>
      </c>
      <c r="F25" s="11">
        <f>O25+Q25+S25+U25</f>
        <v>2048</v>
      </c>
      <c r="G25" s="60">
        <f>F25/E25</f>
        <v>186.1818181818182</v>
      </c>
      <c r="H25" s="18"/>
      <c r="J25" s="16"/>
      <c r="K25" s="1"/>
      <c r="L25" s="2"/>
      <c r="N25" s="2"/>
      <c r="O25" s="12">
        <f>$O$8</f>
        <v>1526</v>
      </c>
      <c r="P25" s="11">
        <v>8</v>
      </c>
      <c r="Q25" s="12">
        <v>522</v>
      </c>
      <c r="R25" s="12">
        <v>3</v>
      </c>
      <c r="S25" s="1"/>
      <c r="Y25" s="2"/>
    </row>
    <row r="26" spans="1:25" ht="18">
      <c r="A26" s="51" t="s">
        <v>15</v>
      </c>
      <c r="B26" s="11" t="str">
        <f>'Tytöt U20'!$B$6</f>
        <v>Marjaana Hytönen</v>
      </c>
      <c r="C26" s="11" t="str">
        <f>'Tytöt U20'!$C$6</f>
        <v>TPS</v>
      </c>
      <c r="D26" s="11" t="str">
        <f>'Tytöt U20'!$D$6</f>
        <v>Turku</v>
      </c>
      <c r="E26" s="11">
        <f t="shared" si="0"/>
        <v>8</v>
      </c>
      <c r="F26" s="11">
        <f t="shared" si="1"/>
        <v>1377</v>
      </c>
      <c r="G26" s="60">
        <f t="shared" si="2"/>
        <v>172.125</v>
      </c>
      <c r="J26" s="16"/>
      <c r="K26" s="1"/>
      <c r="L26" s="2"/>
      <c r="N26" s="2"/>
      <c r="O26" s="12">
        <f>'Tytöt U20'!$E$6</f>
        <v>1377</v>
      </c>
      <c r="P26" s="11">
        <v>8</v>
      </c>
      <c r="Q26" s="12"/>
      <c r="R26" s="12"/>
      <c r="S26" s="1"/>
      <c r="Y26" s="2"/>
    </row>
    <row r="27" spans="1:25" ht="18">
      <c r="A27" s="51" t="s">
        <v>17</v>
      </c>
      <c r="B27" s="11" t="str">
        <f>'Tytöt U20'!$B$7</f>
        <v>Senni Savikurki</v>
      </c>
      <c r="C27" s="11" t="str">
        <f>'Tytöt U20'!$C$7</f>
        <v>GB</v>
      </c>
      <c r="D27" s="11" t="str">
        <f>'Tytöt U20'!$D$7</f>
        <v>Helsinki</v>
      </c>
      <c r="E27" s="11">
        <f t="shared" si="0"/>
        <v>8</v>
      </c>
      <c r="F27" s="11">
        <f t="shared" si="1"/>
        <v>852</v>
      </c>
      <c r="G27" s="60">
        <f t="shared" si="2"/>
        <v>106.5</v>
      </c>
      <c r="J27" s="16"/>
      <c r="K27" s="1"/>
      <c r="L27" s="2"/>
      <c r="N27" s="2"/>
      <c r="O27" s="12">
        <f>'Tytöt U20'!$E$7</f>
        <v>852</v>
      </c>
      <c r="P27" s="11">
        <v>8</v>
      </c>
      <c r="Q27" s="12"/>
      <c r="R27" s="12"/>
      <c r="S27" s="1"/>
      <c r="Y27" s="2"/>
    </row>
    <row r="28" spans="1:20" ht="18">
      <c r="A28" s="51"/>
      <c r="B28" s="11"/>
      <c r="C28" s="11"/>
      <c r="D28" s="11"/>
      <c r="E28" s="11"/>
      <c r="F28" s="11"/>
      <c r="G28" s="60"/>
      <c r="J28" s="16"/>
      <c r="K28" s="1"/>
      <c r="L28" s="2"/>
      <c r="N28" s="2"/>
      <c r="O28" s="11"/>
      <c r="P28" s="11"/>
      <c r="T28" s="2"/>
    </row>
    <row r="29" spans="1:20" ht="18">
      <c r="A29" s="51"/>
      <c r="B29" s="11"/>
      <c r="C29" s="11"/>
      <c r="D29" s="11"/>
      <c r="E29" s="11"/>
      <c r="F29" s="11"/>
      <c r="G29" s="60"/>
      <c r="J29" s="16"/>
      <c r="K29" s="1"/>
      <c r="L29" s="2"/>
      <c r="N29" s="2"/>
      <c r="O29" s="11"/>
      <c r="P29" s="11"/>
      <c r="T29" s="2"/>
    </row>
    <row r="30" spans="1:20" ht="18">
      <c r="A30" s="51"/>
      <c r="B30" s="11"/>
      <c r="C30" s="11"/>
      <c r="D30" s="11"/>
      <c r="E30" s="11"/>
      <c r="F30" s="11"/>
      <c r="G30" s="60"/>
      <c r="J30" s="16"/>
      <c r="K30" s="1"/>
      <c r="L30" s="2"/>
      <c r="N30" s="2"/>
      <c r="O30" s="11"/>
      <c r="P30" s="11"/>
      <c r="T30" s="2"/>
    </row>
    <row r="31" spans="1:20" ht="18">
      <c r="A31" s="51"/>
      <c r="B31" s="11"/>
      <c r="C31" s="11"/>
      <c r="D31" s="11"/>
      <c r="E31" s="11"/>
      <c r="F31" s="11"/>
      <c r="G31" s="60"/>
      <c r="J31" s="16"/>
      <c r="K31" s="1"/>
      <c r="L31" s="2"/>
      <c r="N31" s="2"/>
      <c r="O31" s="11"/>
      <c r="P31" s="11"/>
      <c r="T31" s="2"/>
    </row>
    <row r="32" spans="2:10" ht="14.25">
      <c r="B32" s="11"/>
      <c r="C32" s="11"/>
      <c r="D32" s="11"/>
      <c r="E32" s="14"/>
      <c r="F32" s="30"/>
      <c r="G32" s="30"/>
      <c r="H32" s="30"/>
      <c r="I32" s="14"/>
      <c r="J32" s="31"/>
    </row>
  </sheetData>
  <sheetProtection/>
  <printOptions/>
  <pageMargins left="0.7480314960629921" right="0.7480314960629921" top="1.7716535433070868" bottom="0.7086614173228347" header="0.5118110236220472" footer="0.5118110236220472"/>
  <pageSetup fitToHeight="1" fitToWidth="1" horizontalDpi="600" verticalDpi="600" orientation="landscape" paperSize="9" scale="60" r:id="rId2"/>
  <headerFooter alignWithMargins="0">
    <oddHeader>&amp;L&amp;"Times New Roman,Lihavoitu"&amp;16JUNNU-TOUR 2018-2019
Grande Finale 11.5.2019 Tapiolan keilahallissa
Tytöt U20
Pudotuspelit (eu.)
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8">
    <pageSetUpPr fitToPage="1"/>
  </sheetPr>
  <dimension ref="A1:Z32"/>
  <sheetViews>
    <sheetView zoomScale="75" zoomScaleNormal="75" zoomScalePageLayoutView="0" workbookViewId="0" topLeftCell="A1">
      <selection activeCell="B36" sqref="B36"/>
    </sheetView>
  </sheetViews>
  <sheetFormatPr defaultColWidth="9.140625" defaultRowHeight="12.75"/>
  <cols>
    <col min="1" max="1" width="4.57421875" style="1" customWidth="1"/>
    <col min="2" max="2" width="21.28125" style="1" bestFit="1" customWidth="1"/>
    <col min="3" max="3" width="26.421875" style="1" customWidth="1"/>
    <col min="4" max="4" width="19.00390625" style="1" customWidth="1"/>
    <col min="5" max="5" width="15.57421875" style="1" customWidth="1"/>
    <col min="6" max="6" width="10.140625" style="15" customWidth="1"/>
    <col min="7" max="7" width="9.57421875" style="15" bestFit="1" customWidth="1"/>
    <col min="8" max="8" width="12.00390625" style="15" customWidth="1"/>
    <col min="9" max="10" width="9.140625" style="15" customWidth="1"/>
    <col min="11" max="11" width="9.140625" style="16" customWidth="1"/>
    <col min="12" max="12" width="13.8515625" style="1" customWidth="1"/>
    <col min="13" max="13" width="4.8515625" style="2" customWidth="1"/>
    <col min="14" max="14" width="4.8515625" style="1" customWidth="1"/>
    <col min="15" max="19" width="6.28125" style="2" customWidth="1"/>
    <col min="20" max="16384" width="9.140625" style="1" customWidth="1"/>
  </cols>
  <sheetData>
    <row r="1" spans="1:26" s="11" customFormat="1" ht="18">
      <c r="A1" s="17" t="s">
        <v>39</v>
      </c>
      <c r="B1" s="17"/>
      <c r="C1" s="5"/>
      <c r="D1" s="1"/>
      <c r="E1" s="1"/>
      <c r="F1" s="19"/>
      <c r="G1" s="19"/>
      <c r="H1" s="19"/>
      <c r="I1" s="19"/>
      <c r="J1" s="21"/>
      <c r="K1" s="9"/>
      <c r="L1" s="7"/>
      <c r="M1" s="7"/>
      <c r="N1" s="22"/>
      <c r="O1" s="22"/>
      <c r="P1" s="22"/>
      <c r="Q1" s="22"/>
      <c r="R1" s="22"/>
      <c r="S1" s="1"/>
      <c r="T1" s="1"/>
      <c r="U1" s="1"/>
      <c r="V1" s="1"/>
      <c r="W1" s="1"/>
      <c r="X1" s="1"/>
      <c r="Y1" s="1"/>
      <c r="Z1" s="1"/>
    </row>
    <row r="2" spans="1:18" s="11" customFormat="1" ht="14.25">
      <c r="A2" s="24"/>
      <c r="B2" s="24"/>
      <c r="C2" s="24"/>
      <c r="F2" s="25"/>
      <c r="G2" s="25"/>
      <c r="H2" s="25"/>
      <c r="I2" s="25"/>
      <c r="J2" s="26"/>
      <c r="K2" s="27"/>
      <c r="L2" s="28"/>
      <c r="M2" s="28"/>
      <c r="N2" s="29"/>
      <c r="O2" s="29"/>
      <c r="P2" s="29"/>
      <c r="Q2" s="29"/>
      <c r="R2" s="29"/>
    </row>
    <row r="3" spans="1:26" ht="12.75">
      <c r="A3" s="4"/>
      <c r="B3" s="4"/>
      <c r="C3" s="4" t="s">
        <v>1</v>
      </c>
      <c r="D3" s="5" t="s">
        <v>2</v>
      </c>
      <c r="E3" s="5" t="s">
        <v>3</v>
      </c>
      <c r="F3" s="18" t="s">
        <v>6</v>
      </c>
      <c r="G3" s="18" t="s">
        <v>7</v>
      </c>
      <c r="H3" s="18" t="s">
        <v>8</v>
      </c>
      <c r="I3" s="32" t="s">
        <v>60</v>
      </c>
      <c r="J3" s="33"/>
      <c r="K3" s="18" t="s">
        <v>30</v>
      </c>
      <c r="L3" s="32"/>
      <c r="M3" s="6"/>
      <c r="N3" s="6"/>
      <c r="O3" s="6"/>
      <c r="P3" s="6"/>
      <c r="Q3" s="32"/>
      <c r="R3" s="32"/>
      <c r="S3" s="4"/>
      <c r="T3" s="4"/>
      <c r="U3" s="4"/>
      <c r="V3" s="4"/>
      <c r="W3" s="4"/>
      <c r="X3" s="4"/>
      <c r="Y3" s="4"/>
      <c r="Z3" s="4"/>
    </row>
    <row r="4" spans="1:18" s="11" customFormat="1" ht="14.25">
      <c r="A4" s="11" t="s">
        <v>31</v>
      </c>
      <c r="C4" s="11" t="str">
        <f>'Tytöt U16'!$B$2</f>
        <v>Roosa Pusa</v>
      </c>
      <c r="D4" s="11" t="str">
        <f>'Tytöt U16'!$C$2</f>
        <v>IKK</v>
      </c>
      <c r="E4" s="11" t="str">
        <f>'Tytöt U16'!$D$2</f>
        <v>Imatra</v>
      </c>
      <c r="F4" s="24">
        <v>189</v>
      </c>
      <c r="G4" s="30">
        <v>157</v>
      </c>
      <c r="H4" s="24">
        <v>185</v>
      </c>
      <c r="I4" s="14"/>
      <c r="J4" s="31"/>
      <c r="K4" s="47">
        <v>2</v>
      </c>
      <c r="L4" s="12"/>
      <c r="M4" s="12">
        <f>SUM(F4:H4)</f>
        <v>531</v>
      </c>
      <c r="N4" s="12">
        <f>COUNT(F4:H4)</f>
        <v>3</v>
      </c>
      <c r="O4" s="12">
        <f>'Tytöt U16'!$E$2</f>
        <v>1471</v>
      </c>
      <c r="P4" s="12"/>
      <c r="Q4" s="34"/>
      <c r="R4" s="34"/>
    </row>
    <row r="5" spans="1:25" s="4" customFormat="1" ht="14.25">
      <c r="A5" s="11" t="s">
        <v>37</v>
      </c>
      <c r="B5" s="11"/>
      <c r="C5" s="11" t="str">
        <f>'Tytöt U16'!$B$5</f>
        <v>Sonja Remes</v>
      </c>
      <c r="D5" s="11" t="str">
        <f>'Tytöt U16'!$C$5</f>
        <v>Kolaus</v>
      </c>
      <c r="E5" s="11" t="str">
        <f>'Tytöt U16'!$D$5</f>
        <v>Kuopio</v>
      </c>
      <c r="F5" s="45">
        <v>155</v>
      </c>
      <c r="G5" s="24">
        <v>178</v>
      </c>
      <c r="H5" s="30">
        <v>177</v>
      </c>
      <c r="I5" s="30"/>
      <c r="J5" s="31"/>
      <c r="K5" s="64">
        <v>0</v>
      </c>
      <c r="L5" s="12"/>
      <c r="M5" s="12">
        <f>SUM(F5:H5)</f>
        <v>510</v>
      </c>
      <c r="N5" s="12">
        <f>COUNT(F5:H5)</f>
        <v>3</v>
      </c>
      <c r="O5" s="12">
        <f>'Tytöt U16'!$E$5</f>
        <v>1292</v>
      </c>
      <c r="P5" s="12"/>
      <c r="Q5" s="34"/>
      <c r="R5" s="34"/>
      <c r="S5" s="11"/>
      <c r="T5" s="11"/>
      <c r="U5" s="11"/>
      <c r="V5" s="11"/>
      <c r="W5" s="11"/>
      <c r="X5" s="11"/>
      <c r="Y5" s="11"/>
    </row>
    <row r="6" spans="6:18" s="11" customFormat="1" ht="14.25">
      <c r="F6" s="14"/>
      <c r="G6" s="14"/>
      <c r="H6" s="14"/>
      <c r="I6" s="14"/>
      <c r="J6" s="31"/>
      <c r="K6" s="36"/>
      <c r="L6" s="12"/>
      <c r="M6" s="12"/>
      <c r="N6" s="12"/>
      <c r="O6" s="12"/>
      <c r="P6" s="12"/>
      <c r="Q6" s="34"/>
      <c r="R6" s="34"/>
    </row>
    <row r="7" spans="1:18" s="11" customFormat="1" ht="14.25">
      <c r="A7" s="11" t="s">
        <v>35</v>
      </c>
      <c r="C7" s="11" t="str">
        <f>'Tytöt U16'!$B$4</f>
        <v>Mila Nevalainen</v>
      </c>
      <c r="D7" s="11" t="str">
        <f>'Tytöt U16'!$C$4</f>
        <v>Juvel-Team</v>
      </c>
      <c r="E7" s="11" t="str">
        <f>'Tytöt U16'!$D$4</f>
        <v>Hämeenlinna</v>
      </c>
      <c r="F7" s="14">
        <v>153</v>
      </c>
      <c r="G7" s="46">
        <v>216</v>
      </c>
      <c r="H7" s="24">
        <v>217</v>
      </c>
      <c r="I7" s="30"/>
      <c r="J7" s="31"/>
      <c r="K7" s="47">
        <v>2</v>
      </c>
      <c r="L7" s="12"/>
      <c r="M7" s="12">
        <f>SUM(F7:H7)</f>
        <v>586</v>
      </c>
      <c r="N7" s="12">
        <f>COUNT(F7:H7)</f>
        <v>3</v>
      </c>
      <c r="O7" s="12">
        <f>'Tytöt U16'!$E$4</f>
        <v>1431</v>
      </c>
      <c r="P7" s="12"/>
      <c r="Q7" s="34"/>
      <c r="R7" s="34"/>
    </row>
    <row r="8" spans="1:18" s="11" customFormat="1" ht="14.25">
      <c r="A8" s="11" t="s">
        <v>33</v>
      </c>
      <c r="C8" s="11" t="str">
        <f>'Tytöt U16'!$B$3</f>
        <v>Piitu Viianen</v>
      </c>
      <c r="D8" s="11" t="str">
        <f>'Tytöt U16'!$C$3</f>
        <v>Bay</v>
      </c>
      <c r="E8" s="11" t="str">
        <f>'Tytöt U16'!$D$3</f>
        <v>Lahti</v>
      </c>
      <c r="F8" s="46">
        <v>168</v>
      </c>
      <c r="G8" s="14">
        <v>187</v>
      </c>
      <c r="H8" s="30">
        <v>151</v>
      </c>
      <c r="I8" s="14"/>
      <c r="J8" s="31"/>
      <c r="K8" s="64">
        <v>0</v>
      </c>
      <c r="L8" s="12"/>
      <c r="M8" s="12">
        <f>SUM(F8:H8)</f>
        <v>506</v>
      </c>
      <c r="N8" s="12">
        <f>COUNT(F8:H8)</f>
        <v>3</v>
      </c>
      <c r="O8" s="12">
        <f>'Tytöt U16'!$E$3</f>
        <v>1455</v>
      </c>
      <c r="P8" s="12"/>
      <c r="Q8" s="34"/>
      <c r="R8" s="34"/>
    </row>
    <row r="9" spans="6:18" s="11" customFormat="1" ht="14.25">
      <c r="F9" s="14"/>
      <c r="G9" s="14"/>
      <c r="H9" s="14"/>
      <c r="I9" s="14"/>
      <c r="J9" s="23"/>
      <c r="K9" s="14"/>
      <c r="L9" s="12"/>
      <c r="M9" s="52"/>
      <c r="N9" s="12"/>
      <c r="O9" s="12"/>
      <c r="P9" s="12"/>
      <c r="Q9" s="12"/>
      <c r="R9" s="12"/>
    </row>
    <row r="10" spans="6:18" s="11" customFormat="1" ht="14.25">
      <c r="F10" s="14"/>
      <c r="G10" s="14"/>
      <c r="H10" s="14"/>
      <c r="I10" s="14"/>
      <c r="J10" s="23"/>
      <c r="K10" s="14"/>
      <c r="L10" s="12"/>
      <c r="M10" s="52"/>
      <c r="N10" s="12"/>
      <c r="O10" s="12"/>
      <c r="P10" s="12"/>
      <c r="Q10" s="12"/>
      <c r="R10" s="12"/>
    </row>
    <row r="11" spans="1:26" s="11" customFormat="1" ht="18">
      <c r="A11" s="17" t="s">
        <v>40</v>
      </c>
      <c r="B11" s="17"/>
      <c r="C11" s="5"/>
      <c r="D11" s="1"/>
      <c r="E11" s="1"/>
      <c r="F11" s="19"/>
      <c r="G11" s="19"/>
      <c r="H11" s="19"/>
      <c r="I11" s="19"/>
      <c r="J11" s="21"/>
      <c r="K11" s="9"/>
      <c r="L11" s="7"/>
      <c r="M11" s="53"/>
      <c r="N11" s="22"/>
      <c r="O11" s="22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</row>
    <row r="12" spans="1:18" s="11" customFormat="1" ht="14.25">
      <c r="A12" s="24"/>
      <c r="B12" s="24"/>
      <c r="C12" s="24"/>
      <c r="F12" s="25"/>
      <c r="G12" s="25"/>
      <c r="H12" s="25"/>
      <c r="I12" s="25"/>
      <c r="J12" s="26"/>
      <c r="K12" s="27"/>
      <c r="L12" s="28"/>
      <c r="M12" s="54"/>
      <c r="N12" s="29"/>
      <c r="O12" s="29"/>
      <c r="P12" s="29"/>
      <c r="Q12" s="29"/>
      <c r="R12" s="29"/>
    </row>
    <row r="13" spans="1:26" ht="12.75">
      <c r="A13" s="4"/>
      <c r="B13" s="4"/>
      <c r="C13" s="4" t="s">
        <v>1</v>
      </c>
      <c r="D13" s="5" t="s">
        <v>2</v>
      </c>
      <c r="E13" s="5" t="s">
        <v>3</v>
      </c>
      <c r="F13" s="18" t="s">
        <v>6</v>
      </c>
      <c r="G13" s="18" t="s">
        <v>7</v>
      </c>
      <c r="H13" s="15" t="s">
        <v>8</v>
      </c>
      <c r="I13" s="32"/>
      <c r="J13" s="33"/>
      <c r="K13" s="18" t="s">
        <v>30</v>
      </c>
      <c r="L13" s="32"/>
      <c r="M13" s="55"/>
      <c r="N13" s="6"/>
      <c r="O13" s="6"/>
      <c r="P13" s="6"/>
      <c r="Q13" s="32"/>
      <c r="R13" s="32"/>
      <c r="S13" s="4"/>
      <c r="T13" s="4"/>
      <c r="U13" s="4"/>
      <c r="V13" s="4"/>
      <c r="W13" s="4"/>
      <c r="X13" s="4"/>
      <c r="Y13" s="4"/>
      <c r="Z13" s="4"/>
    </row>
    <row r="14" spans="1:18" s="11" customFormat="1" ht="14.25">
      <c r="A14" s="11" t="str">
        <f>$A$4</f>
        <v>Karsinnan 1.</v>
      </c>
      <c r="C14" s="11" t="str">
        <f>$C$4</f>
        <v>Roosa Pusa</v>
      </c>
      <c r="D14" s="11" t="str">
        <f>$D$4</f>
        <v>IKK</v>
      </c>
      <c r="E14" s="11" t="str">
        <f>$E$4</f>
        <v>Imatra</v>
      </c>
      <c r="F14" s="24">
        <v>186</v>
      </c>
      <c r="G14" s="46">
        <v>177</v>
      </c>
      <c r="H14" s="14"/>
      <c r="I14" s="34"/>
      <c r="J14" s="35"/>
      <c r="K14" s="47">
        <v>2</v>
      </c>
      <c r="L14" s="34"/>
      <c r="M14" s="12">
        <f>SUM(F14:H14)</f>
        <v>363</v>
      </c>
      <c r="N14" s="12">
        <f>COUNT(F14:H14)</f>
        <v>2</v>
      </c>
      <c r="O14" s="12">
        <f>$O$4</f>
        <v>1471</v>
      </c>
      <c r="P14" s="12"/>
      <c r="Q14" s="34"/>
      <c r="R14" s="34"/>
    </row>
    <row r="15" spans="1:26" s="4" customFormat="1" ht="14.25">
      <c r="A15" s="11" t="str">
        <f>$A$7</f>
        <v>Karsinnan 3.</v>
      </c>
      <c r="B15" s="11"/>
      <c r="C15" s="11" t="str">
        <f>$C$7</f>
        <v>Mila Nevalainen</v>
      </c>
      <c r="D15" s="11" t="str">
        <f>$D$7</f>
        <v>Juvel-Team</v>
      </c>
      <c r="E15" s="11" t="str">
        <f>$E$7</f>
        <v>Hämeenlinna</v>
      </c>
      <c r="F15" s="30">
        <v>181</v>
      </c>
      <c r="G15" s="14">
        <v>147</v>
      </c>
      <c r="H15" s="46"/>
      <c r="I15" s="34"/>
      <c r="J15" s="35"/>
      <c r="K15" s="36">
        <v>0</v>
      </c>
      <c r="L15" s="34"/>
      <c r="M15" s="12">
        <f>SUM(F15:H15)</f>
        <v>328</v>
      </c>
      <c r="N15" s="12">
        <f>COUNT(F15:H15)</f>
        <v>2</v>
      </c>
      <c r="O15" s="12">
        <f>$O$7</f>
        <v>1431</v>
      </c>
      <c r="P15" s="12"/>
      <c r="Q15" s="34"/>
      <c r="R15" s="34"/>
      <c r="S15" s="11"/>
      <c r="T15" s="11"/>
      <c r="U15" s="11"/>
      <c r="V15" s="11"/>
      <c r="W15" s="11"/>
      <c r="X15" s="11"/>
      <c r="Y15" s="11"/>
      <c r="Z15" s="11"/>
    </row>
    <row r="16" spans="6:18" s="11" customFormat="1" ht="14.25">
      <c r="F16" s="14"/>
      <c r="G16" s="14"/>
      <c r="H16" s="14"/>
      <c r="I16" s="34"/>
      <c r="J16" s="35"/>
      <c r="K16" s="12"/>
      <c r="L16" s="34"/>
      <c r="M16" s="12"/>
      <c r="N16" s="12"/>
      <c r="O16" s="12"/>
      <c r="P16" s="12"/>
      <c r="Q16" s="34"/>
      <c r="R16" s="34"/>
    </row>
    <row r="17" spans="1:26" s="11" customFormat="1" ht="14.25">
      <c r="A17" s="1"/>
      <c r="B17" s="1"/>
      <c r="C17" s="1"/>
      <c r="D17" s="1"/>
      <c r="E17" s="1"/>
      <c r="F17" s="15"/>
      <c r="G17" s="15"/>
      <c r="H17" s="15"/>
      <c r="I17" s="15"/>
      <c r="J17" s="16"/>
      <c r="K17" s="1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  <c r="Z17" s="1"/>
    </row>
    <row r="18" spans="1:26" s="11" customFormat="1" ht="14.25">
      <c r="A18" s="1"/>
      <c r="B18" s="1"/>
      <c r="C18" s="1"/>
      <c r="D18" s="1"/>
      <c r="E18" s="1"/>
      <c r="F18" s="15"/>
      <c r="G18" s="15"/>
      <c r="H18" s="15"/>
      <c r="I18" s="15"/>
      <c r="J18" s="16"/>
      <c r="K18" s="1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</row>
    <row r="19" spans="1:19" ht="18">
      <c r="A19" s="17" t="s">
        <v>41</v>
      </c>
      <c r="B19" s="17"/>
      <c r="C19" s="17"/>
      <c r="F19" s="19"/>
      <c r="G19" s="19"/>
      <c r="H19" s="19"/>
      <c r="I19" s="19"/>
      <c r="J19" s="21"/>
      <c r="K19" s="9"/>
      <c r="L19" s="7"/>
      <c r="M19" s="7"/>
      <c r="N19" s="22"/>
      <c r="O19" s="22"/>
      <c r="P19" s="22"/>
      <c r="Q19" s="22"/>
      <c r="R19" s="22"/>
      <c r="S19" s="1"/>
    </row>
    <row r="20" spans="1:26" ht="14.25">
      <c r="A20" s="24"/>
      <c r="B20" s="24"/>
      <c r="C20" s="24"/>
      <c r="D20" s="11"/>
      <c r="E20" s="11"/>
      <c r="F20" s="25"/>
      <c r="G20" s="25"/>
      <c r="H20" s="25"/>
      <c r="I20" s="25"/>
      <c r="J20" s="26"/>
      <c r="K20" s="27"/>
      <c r="L20" s="28"/>
      <c r="M20" s="28"/>
      <c r="N20" s="29"/>
      <c r="O20" s="29"/>
      <c r="P20" s="29"/>
      <c r="Q20" s="29"/>
      <c r="R20" s="29"/>
      <c r="S20" s="11"/>
      <c r="T20" s="11"/>
      <c r="U20" s="11"/>
      <c r="V20" s="11"/>
      <c r="W20" s="11"/>
      <c r="X20" s="11"/>
      <c r="Y20" s="11"/>
      <c r="Z20" s="11"/>
    </row>
    <row r="21" spans="1:26" ht="18">
      <c r="A21" s="48" t="s">
        <v>0</v>
      </c>
      <c r="B21" s="48" t="s">
        <v>1</v>
      </c>
      <c r="C21" s="17" t="s">
        <v>2</v>
      </c>
      <c r="D21" s="17" t="s">
        <v>3</v>
      </c>
      <c r="E21" s="49" t="s">
        <v>42</v>
      </c>
      <c r="F21" s="50" t="s">
        <v>43</v>
      </c>
      <c r="G21" s="50" t="s">
        <v>5</v>
      </c>
      <c r="H21" s="4"/>
      <c r="I21" s="18"/>
      <c r="J21" s="20"/>
      <c r="K21" s="4"/>
      <c r="L21" s="6"/>
      <c r="M21" s="6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</row>
    <row r="22" spans="1:26" s="11" customFormat="1" ht="18">
      <c r="A22" s="48" t="s">
        <v>9</v>
      </c>
      <c r="B22" s="59" t="str">
        <f>$C$14</f>
        <v>Roosa Pusa</v>
      </c>
      <c r="C22" s="59" t="str">
        <f>$D$14</f>
        <v>IKK</v>
      </c>
      <c r="D22" s="59" t="str">
        <f>$E$14</f>
        <v>Imatra</v>
      </c>
      <c r="E22" s="59">
        <f aca="true" t="shared" si="0" ref="E22:E27">P22+R22+T22+V22</f>
        <v>13</v>
      </c>
      <c r="F22" s="59">
        <f aca="true" t="shared" si="1" ref="F22:F27">O22+Q22+S22+U22</f>
        <v>2365</v>
      </c>
      <c r="G22" s="61">
        <f aca="true" t="shared" si="2" ref="G22:G27">F22/E22</f>
        <v>181.92307692307693</v>
      </c>
      <c r="H22" s="15"/>
      <c r="I22" s="15"/>
      <c r="J22" s="16"/>
      <c r="K22" s="1"/>
      <c r="L22" s="2"/>
      <c r="M22" s="2"/>
      <c r="N22" s="2"/>
      <c r="O22" s="12">
        <f>$O$14</f>
        <v>1471</v>
      </c>
      <c r="P22" s="11">
        <v>8</v>
      </c>
      <c r="Q22" s="2">
        <v>531</v>
      </c>
      <c r="R22" s="2">
        <v>3</v>
      </c>
      <c r="S22" s="1">
        <v>363</v>
      </c>
      <c r="T22" s="1">
        <v>2</v>
      </c>
      <c r="U22" s="1"/>
      <c r="V22" s="1"/>
      <c r="W22" s="1"/>
      <c r="X22" s="1"/>
      <c r="Y22" s="2"/>
      <c r="Z22" s="1"/>
    </row>
    <row r="23" spans="1:26" s="4" customFormat="1" ht="18">
      <c r="A23" s="48" t="s">
        <v>10</v>
      </c>
      <c r="B23" s="59" t="str">
        <f>$C$15</f>
        <v>Mila Nevalainen</v>
      </c>
      <c r="C23" s="59" t="str">
        <f>$D$15</f>
        <v>Juvel-Team</v>
      </c>
      <c r="D23" s="59" t="str">
        <f>$E$15</f>
        <v>Hämeenlinna</v>
      </c>
      <c r="E23" s="59">
        <f t="shared" si="0"/>
        <v>13</v>
      </c>
      <c r="F23" s="59">
        <f t="shared" si="1"/>
        <v>2345</v>
      </c>
      <c r="G23" s="61">
        <f t="shared" si="2"/>
        <v>180.3846153846154</v>
      </c>
      <c r="H23" s="15"/>
      <c r="I23" s="15"/>
      <c r="J23" s="16"/>
      <c r="K23" s="1"/>
      <c r="L23" s="2"/>
      <c r="M23" s="2"/>
      <c r="N23" s="2"/>
      <c r="O23" s="12">
        <f>$O$15</f>
        <v>1431</v>
      </c>
      <c r="P23" s="11">
        <v>8</v>
      </c>
      <c r="Q23" s="2">
        <v>586</v>
      </c>
      <c r="R23" s="2">
        <v>3</v>
      </c>
      <c r="S23" s="1">
        <v>328</v>
      </c>
      <c r="T23" s="1">
        <v>2</v>
      </c>
      <c r="U23" s="1"/>
      <c r="V23" s="1"/>
      <c r="W23" s="1"/>
      <c r="X23" s="1"/>
      <c r="Y23" s="2"/>
      <c r="Z23" s="1"/>
    </row>
    <row r="24" spans="1:25" ht="18">
      <c r="A24" s="48" t="s">
        <v>12</v>
      </c>
      <c r="B24" s="59" t="str">
        <f>$C$8</f>
        <v>Piitu Viianen</v>
      </c>
      <c r="C24" s="59" t="str">
        <f>$D$8</f>
        <v>Bay</v>
      </c>
      <c r="D24" s="59" t="str">
        <f>$E$8</f>
        <v>Lahti</v>
      </c>
      <c r="E24" s="59">
        <f>P24+R24+T24+V24</f>
        <v>11</v>
      </c>
      <c r="F24" s="59">
        <f>O24+Q24+S24+U24</f>
        <v>1961</v>
      </c>
      <c r="G24" s="61">
        <f>F24/E24</f>
        <v>178.27272727272728</v>
      </c>
      <c r="J24" s="16"/>
      <c r="K24" s="1"/>
      <c r="L24" s="2"/>
      <c r="N24" s="2"/>
      <c r="O24" s="12">
        <f>$O$8</f>
        <v>1455</v>
      </c>
      <c r="P24" s="11">
        <v>8</v>
      </c>
      <c r="Q24" s="2">
        <v>506</v>
      </c>
      <c r="R24" s="2">
        <v>3</v>
      </c>
      <c r="S24" s="1"/>
      <c r="Y24" s="2"/>
    </row>
    <row r="25" spans="1:25" ht="18">
      <c r="A25" s="51" t="s">
        <v>13</v>
      </c>
      <c r="B25" s="11" t="str">
        <f>$C$5</f>
        <v>Sonja Remes</v>
      </c>
      <c r="C25" s="11" t="str">
        <f>$D$5</f>
        <v>Kolaus</v>
      </c>
      <c r="D25" s="11" t="str">
        <f>$E$5</f>
        <v>Kuopio</v>
      </c>
      <c r="E25" s="11">
        <f>P25+R25+T25+V25</f>
        <v>11</v>
      </c>
      <c r="F25" s="11">
        <f>O25+Q25+S25+U25</f>
        <v>1802</v>
      </c>
      <c r="G25" s="60">
        <f>F25/E25</f>
        <v>163.8181818181818</v>
      </c>
      <c r="J25" s="16"/>
      <c r="K25" s="1"/>
      <c r="L25" s="2"/>
      <c r="N25" s="2"/>
      <c r="O25" s="12">
        <f>$O$5</f>
        <v>1292</v>
      </c>
      <c r="P25" s="11">
        <v>8</v>
      </c>
      <c r="Q25" s="2">
        <v>510</v>
      </c>
      <c r="R25" s="2">
        <v>3</v>
      </c>
      <c r="S25" s="1"/>
      <c r="Y25" s="2"/>
    </row>
    <row r="26" spans="1:25" ht="18">
      <c r="A26" s="51" t="s">
        <v>15</v>
      </c>
      <c r="B26" s="11" t="str">
        <f>'Tytöt U16'!$B$6</f>
        <v>Nanna Salakka</v>
      </c>
      <c r="C26" s="11" t="str">
        <f>'Tytöt U16'!$C$6</f>
        <v>WBT</v>
      </c>
      <c r="D26" s="11" t="str">
        <f>'Tytöt U16'!$D$6</f>
        <v>Varkaus</v>
      </c>
      <c r="E26" s="11">
        <f t="shared" si="0"/>
        <v>8</v>
      </c>
      <c r="F26" s="11">
        <f t="shared" si="1"/>
        <v>1243</v>
      </c>
      <c r="G26" s="60">
        <f t="shared" si="2"/>
        <v>155.375</v>
      </c>
      <c r="J26" s="16"/>
      <c r="K26" s="1"/>
      <c r="L26" s="2"/>
      <c r="N26" s="2"/>
      <c r="O26" s="12">
        <f>'Tytöt U16'!$E$6</f>
        <v>1243</v>
      </c>
      <c r="P26" s="11">
        <v>8</v>
      </c>
      <c r="S26" s="1"/>
      <c r="Y26" s="2"/>
    </row>
    <row r="27" spans="1:25" ht="18">
      <c r="A27" s="51" t="s">
        <v>17</v>
      </c>
      <c r="B27" s="11" t="str">
        <f>'Tytöt U16'!$B$7</f>
        <v>Ella Rantamäki</v>
      </c>
      <c r="C27" s="11" t="str">
        <f>'Tytöt U16'!$C$7</f>
        <v>Cherry</v>
      </c>
      <c r="D27" s="11" t="str">
        <f>'Tytöt U16'!$D$7</f>
        <v>Tampere</v>
      </c>
      <c r="E27" s="11">
        <f t="shared" si="0"/>
        <v>8</v>
      </c>
      <c r="F27" s="11">
        <f t="shared" si="1"/>
        <v>1241</v>
      </c>
      <c r="G27" s="60">
        <f t="shared" si="2"/>
        <v>155.125</v>
      </c>
      <c r="J27" s="16"/>
      <c r="K27" s="1"/>
      <c r="L27" s="2"/>
      <c r="N27" s="2"/>
      <c r="O27" s="12">
        <f>'Tytöt U16'!$E$7</f>
        <v>1241</v>
      </c>
      <c r="P27" s="11">
        <v>8</v>
      </c>
      <c r="S27" s="1"/>
      <c r="Y27" s="2"/>
    </row>
    <row r="30" spans="2:11" ht="14.25">
      <c r="B30" s="11"/>
      <c r="C30" s="11"/>
      <c r="D30" s="11"/>
      <c r="E30" s="12"/>
      <c r="F30" s="30"/>
      <c r="G30" s="14"/>
      <c r="H30" s="14"/>
      <c r="J30" s="12"/>
      <c r="K30" s="35">
        <f>IF(R30="","",SUM(R30:Y30))</f>
      </c>
    </row>
    <row r="31" spans="2:8" ht="14.25">
      <c r="B31" s="11"/>
      <c r="C31" s="11"/>
      <c r="D31" s="11"/>
      <c r="E31" s="14"/>
      <c r="F31" s="14"/>
      <c r="G31" s="14"/>
      <c r="H31" s="30"/>
    </row>
    <row r="32" spans="2:10" ht="14.25">
      <c r="B32" s="11"/>
      <c r="C32" s="11"/>
      <c r="D32" s="11"/>
      <c r="E32" s="14"/>
      <c r="F32" s="30"/>
      <c r="G32" s="30"/>
      <c r="H32" s="30"/>
      <c r="I32" s="14"/>
      <c r="J32" s="31"/>
    </row>
  </sheetData>
  <sheetProtection/>
  <printOptions/>
  <pageMargins left="0.7480314960629921" right="0.7480314960629921" top="1.7716535433070868" bottom="0.7086614173228347" header="0.5118110236220472" footer="0.5118110236220472"/>
  <pageSetup fitToHeight="1" fitToWidth="1" horizontalDpi="600" verticalDpi="600" orientation="landscape" paperSize="9" scale="63" r:id="rId2"/>
  <headerFooter alignWithMargins="0">
    <oddHeader>&amp;L&amp;"Times New Roman,Lihavoitu"&amp;16JUNNU-TOUR 2018-2019
Grande Finale 11.5.2019 Tapiolan keilahallissa
Tytöt U16
Pudotuspelit (eu.)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Z34"/>
  <sheetViews>
    <sheetView zoomScale="75" zoomScaleNormal="75" zoomScalePageLayoutView="0" workbookViewId="0" topLeftCell="A1">
      <selection activeCell="B24" sqref="B24:W25"/>
    </sheetView>
  </sheetViews>
  <sheetFormatPr defaultColWidth="9.140625" defaultRowHeight="12.75"/>
  <cols>
    <col min="1" max="1" width="4.57421875" style="1" customWidth="1"/>
    <col min="2" max="2" width="23.00390625" style="1" bestFit="1" customWidth="1"/>
    <col min="3" max="3" width="26.421875" style="1" customWidth="1"/>
    <col min="4" max="4" width="19.00390625" style="1" customWidth="1"/>
    <col min="5" max="5" width="15.57421875" style="1" customWidth="1"/>
    <col min="6" max="6" width="10.140625" style="15" customWidth="1"/>
    <col min="7" max="7" width="9.57421875" style="15" bestFit="1" customWidth="1"/>
    <col min="8" max="8" width="12.00390625" style="15" customWidth="1"/>
    <col min="9" max="10" width="9.140625" style="15" customWidth="1"/>
    <col min="11" max="11" width="9.140625" style="16" customWidth="1"/>
    <col min="12" max="12" width="13.8515625" style="1" customWidth="1"/>
    <col min="13" max="13" width="7.00390625" style="2" customWidth="1"/>
    <col min="14" max="14" width="4.8515625" style="1" customWidth="1"/>
    <col min="15" max="19" width="6.28125" style="2" customWidth="1"/>
    <col min="20" max="16384" width="9.140625" style="1" customWidth="1"/>
  </cols>
  <sheetData>
    <row r="1" spans="1:26" s="11" customFormat="1" ht="18">
      <c r="A1" s="17" t="s">
        <v>39</v>
      </c>
      <c r="B1" s="17"/>
      <c r="C1" s="5"/>
      <c r="D1" s="1"/>
      <c r="E1" s="1"/>
      <c r="F1" s="19"/>
      <c r="G1" s="19"/>
      <c r="H1" s="19"/>
      <c r="I1" s="19"/>
      <c r="J1" s="21"/>
      <c r="K1" s="9"/>
      <c r="L1" s="7"/>
      <c r="M1" s="7"/>
      <c r="N1" s="22"/>
      <c r="O1" s="22"/>
      <c r="P1" s="22"/>
      <c r="Q1" s="22"/>
      <c r="R1" s="22"/>
      <c r="S1" s="1"/>
      <c r="T1" s="1"/>
      <c r="U1" s="1"/>
      <c r="V1" s="1"/>
      <c r="W1" s="1"/>
      <c r="X1" s="1"/>
      <c r="Y1" s="1"/>
      <c r="Z1" s="1"/>
    </row>
    <row r="2" spans="1:18" s="11" customFormat="1" ht="14.25">
      <c r="A2" s="24"/>
      <c r="B2" s="24"/>
      <c r="C2" s="24"/>
      <c r="F2" s="25"/>
      <c r="G2" s="25"/>
      <c r="H2" s="25"/>
      <c r="I2" s="25"/>
      <c r="J2" s="26"/>
      <c r="K2" s="27"/>
      <c r="L2" s="28"/>
      <c r="M2" s="28"/>
      <c r="N2" s="29"/>
      <c r="O2" s="29"/>
      <c r="P2" s="29"/>
      <c r="Q2" s="29"/>
      <c r="R2" s="29"/>
    </row>
    <row r="3" spans="1:26" ht="12.75">
      <c r="A3" s="4"/>
      <c r="B3" s="4"/>
      <c r="C3" s="4" t="s">
        <v>1</v>
      </c>
      <c r="D3" s="5" t="s">
        <v>2</v>
      </c>
      <c r="E3" s="5" t="s">
        <v>3</v>
      </c>
      <c r="F3" s="18" t="s">
        <v>6</v>
      </c>
      <c r="G3" s="18" t="s">
        <v>7</v>
      </c>
      <c r="H3" s="18" t="s">
        <v>8</v>
      </c>
      <c r="I3" s="32" t="s">
        <v>60</v>
      </c>
      <c r="J3" s="33"/>
      <c r="K3" s="18" t="s">
        <v>30</v>
      </c>
      <c r="L3" s="32"/>
      <c r="M3" s="6"/>
      <c r="N3" s="6"/>
      <c r="O3" s="6"/>
      <c r="P3" s="6"/>
      <c r="Q3" s="32"/>
      <c r="R3" s="32"/>
      <c r="S3" s="4"/>
      <c r="T3" s="4"/>
      <c r="U3" s="4"/>
      <c r="V3" s="4"/>
      <c r="W3" s="4"/>
      <c r="X3" s="4"/>
      <c r="Y3" s="4"/>
      <c r="Z3" s="4"/>
    </row>
    <row r="4" spans="1:18" s="11" customFormat="1" ht="14.25">
      <c r="A4" s="11" t="s">
        <v>31</v>
      </c>
      <c r="C4" s="11" t="str">
        <f>'Minipojat U13'!$B$2</f>
        <v>Miro Saari</v>
      </c>
      <c r="D4" s="11" t="str">
        <f>'Minipojat U13'!$C$2</f>
        <v>KaBow</v>
      </c>
      <c r="E4" s="11" t="str">
        <f>'Minipojat U13'!$D$2</f>
        <v>Kalajoki</v>
      </c>
      <c r="F4" s="24">
        <v>186</v>
      </c>
      <c r="G4" s="46">
        <v>171</v>
      </c>
      <c r="H4" s="14"/>
      <c r="I4" s="14"/>
      <c r="J4" s="31"/>
      <c r="K4" s="47">
        <v>2</v>
      </c>
      <c r="L4" s="12"/>
      <c r="M4" s="12">
        <f>SUM(F4:H4)</f>
        <v>357</v>
      </c>
      <c r="N4" s="12">
        <f>COUNT(F4:H4)</f>
        <v>2</v>
      </c>
      <c r="O4" s="12">
        <f>'Minipojat U13'!$E$2</f>
        <v>1592</v>
      </c>
      <c r="P4" s="12"/>
      <c r="Q4" s="34"/>
      <c r="R4" s="34"/>
    </row>
    <row r="5" spans="1:25" s="4" customFormat="1" ht="14.25">
      <c r="A5" s="11" t="s">
        <v>37</v>
      </c>
      <c r="B5" s="11"/>
      <c r="C5" s="11" t="str">
        <f>'Minipojat U13'!$B$5</f>
        <v>Roni Leskinen</v>
      </c>
      <c r="D5" s="11" t="str">
        <f>'Minipojat U13'!$C$5</f>
        <v>Bay</v>
      </c>
      <c r="E5" s="11" t="str">
        <f>'Minipojat U13'!$D$5</f>
        <v>Lahti</v>
      </c>
      <c r="F5" s="14">
        <v>148</v>
      </c>
      <c r="G5" s="14">
        <v>119</v>
      </c>
      <c r="H5" s="14"/>
      <c r="I5" s="14"/>
      <c r="J5" s="31"/>
      <c r="K5" s="36">
        <v>0</v>
      </c>
      <c r="L5" s="12"/>
      <c r="M5" s="12">
        <f>SUM(F5:H5)</f>
        <v>267</v>
      </c>
      <c r="N5" s="12">
        <f>COUNT(F5:H5)</f>
        <v>2</v>
      </c>
      <c r="O5" s="12">
        <f>'Minipojat U13'!$E$5</f>
        <v>1389</v>
      </c>
      <c r="P5" s="12"/>
      <c r="Q5" s="34"/>
      <c r="R5" s="34"/>
      <c r="S5" s="11"/>
      <c r="T5" s="11"/>
      <c r="U5" s="11"/>
      <c r="V5" s="11"/>
      <c r="W5" s="11"/>
      <c r="X5" s="11"/>
      <c r="Y5" s="11"/>
    </row>
    <row r="6" spans="12:18" s="11" customFormat="1" ht="14.25">
      <c r="L6" s="12"/>
      <c r="M6" s="12"/>
      <c r="N6" s="12"/>
      <c r="O6" s="12"/>
      <c r="P6" s="12"/>
      <c r="Q6" s="34"/>
      <c r="R6" s="34"/>
    </row>
    <row r="7" spans="1:18" s="11" customFormat="1" ht="14.25">
      <c r="A7" s="11" t="s">
        <v>35</v>
      </c>
      <c r="C7" s="11" t="str">
        <f>'Minipojat U13'!$B$4</f>
        <v>Jussi Laine</v>
      </c>
      <c r="D7" s="11" t="str">
        <f>'Minipojat U13'!$C$4</f>
        <v>GB</v>
      </c>
      <c r="E7" s="11" t="str">
        <f>'Minipojat U13'!$D$4</f>
        <v>Helsinki</v>
      </c>
      <c r="F7" s="24">
        <v>191</v>
      </c>
      <c r="G7" s="46">
        <v>181</v>
      </c>
      <c r="H7" s="24"/>
      <c r="I7" s="30"/>
      <c r="J7" s="31"/>
      <c r="K7" s="47">
        <v>2</v>
      </c>
      <c r="L7" s="12"/>
      <c r="M7" s="12">
        <f>SUM(F7:H7)</f>
        <v>372</v>
      </c>
      <c r="N7" s="12">
        <f>COUNT(F7:H7)</f>
        <v>2</v>
      </c>
      <c r="O7" s="12">
        <f>'Minipojat U13'!$E$4</f>
        <v>1407</v>
      </c>
      <c r="P7" s="12"/>
      <c r="Q7" s="34"/>
      <c r="R7" s="34"/>
    </row>
    <row r="8" spans="1:18" s="11" customFormat="1" ht="14.25">
      <c r="A8" s="11" t="s">
        <v>33</v>
      </c>
      <c r="C8" s="11" t="str">
        <f>'Minipojat U13'!$B$3</f>
        <v>Luukas Väänänen</v>
      </c>
      <c r="D8" s="11" t="str">
        <f>'Minipojat U13'!$C$3</f>
        <v>Joe's Gold</v>
      </c>
      <c r="E8" s="11" t="str">
        <f>'Minipojat U13'!$D$3</f>
        <v>Joensuu</v>
      </c>
      <c r="F8" s="30">
        <v>169</v>
      </c>
      <c r="G8" s="14">
        <v>177</v>
      </c>
      <c r="H8" s="30"/>
      <c r="I8" s="14"/>
      <c r="J8" s="31"/>
      <c r="K8" s="64">
        <v>0</v>
      </c>
      <c r="L8" s="12"/>
      <c r="M8" s="12">
        <f>SUM(F8:H8)</f>
        <v>346</v>
      </c>
      <c r="N8" s="12">
        <f>COUNT(F8:H8)</f>
        <v>2</v>
      </c>
      <c r="O8" s="12">
        <f>'Minipojat U13'!$E$3</f>
        <v>1410</v>
      </c>
      <c r="P8" s="12"/>
      <c r="Q8" s="34"/>
      <c r="R8" s="34"/>
    </row>
    <row r="9" spans="6:18" s="11" customFormat="1" ht="14.25">
      <c r="F9" s="14"/>
      <c r="G9" s="14"/>
      <c r="H9" s="14"/>
      <c r="I9" s="14"/>
      <c r="J9" s="23"/>
      <c r="K9" s="14"/>
      <c r="L9" s="12"/>
      <c r="M9" s="52"/>
      <c r="N9" s="12"/>
      <c r="O9" s="12"/>
      <c r="P9" s="12"/>
      <c r="Q9" s="12"/>
      <c r="R9" s="12"/>
    </row>
    <row r="10" spans="6:18" s="11" customFormat="1" ht="14.25">
      <c r="F10" s="14"/>
      <c r="G10" s="14"/>
      <c r="H10" s="14"/>
      <c r="I10" s="14"/>
      <c r="J10" s="23"/>
      <c r="K10" s="14"/>
      <c r="L10" s="12"/>
      <c r="M10" s="52"/>
      <c r="N10" s="12"/>
      <c r="O10" s="12"/>
      <c r="P10" s="12"/>
      <c r="Q10" s="12"/>
      <c r="R10" s="12"/>
    </row>
    <row r="11" spans="1:26" s="11" customFormat="1" ht="18">
      <c r="A11" s="17" t="s">
        <v>40</v>
      </c>
      <c r="B11" s="17"/>
      <c r="C11" s="5"/>
      <c r="D11" s="1"/>
      <c r="E11" s="1"/>
      <c r="F11" s="19"/>
      <c r="G11" s="19"/>
      <c r="H11" s="19"/>
      <c r="I11" s="19"/>
      <c r="J11" s="21"/>
      <c r="K11" s="9"/>
      <c r="L11" s="7"/>
      <c r="M11" s="53"/>
      <c r="N11" s="22"/>
      <c r="O11" s="22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</row>
    <row r="12" spans="1:18" s="11" customFormat="1" ht="14.25">
      <c r="A12" s="24"/>
      <c r="B12" s="24"/>
      <c r="C12" s="24"/>
      <c r="F12" s="25"/>
      <c r="G12" s="25"/>
      <c r="H12" s="25"/>
      <c r="I12" s="25"/>
      <c r="J12" s="26"/>
      <c r="K12" s="27"/>
      <c r="L12" s="28"/>
      <c r="M12" s="54"/>
      <c r="N12" s="29"/>
      <c r="O12" s="29"/>
      <c r="P12" s="29"/>
      <c r="Q12" s="29"/>
      <c r="R12" s="29"/>
    </row>
    <row r="13" spans="1:26" ht="12.75">
      <c r="A13" s="4"/>
      <c r="B13" s="4"/>
      <c r="C13" s="4" t="s">
        <v>1</v>
      </c>
      <c r="D13" s="5" t="s">
        <v>2</v>
      </c>
      <c r="E13" s="5" t="s">
        <v>3</v>
      </c>
      <c r="F13" s="18" t="s">
        <v>6</v>
      </c>
      <c r="G13" s="18" t="s">
        <v>7</v>
      </c>
      <c r="H13" s="18" t="s">
        <v>8</v>
      </c>
      <c r="I13" s="32"/>
      <c r="J13" s="33"/>
      <c r="K13" s="18" t="s">
        <v>30</v>
      </c>
      <c r="L13" s="32"/>
      <c r="M13" s="55"/>
      <c r="N13" s="6"/>
      <c r="O13" s="6"/>
      <c r="P13" s="6"/>
      <c r="Q13" s="32"/>
      <c r="R13" s="32"/>
      <c r="S13" s="4"/>
      <c r="T13" s="4"/>
      <c r="U13" s="4"/>
      <c r="V13" s="4"/>
      <c r="W13" s="4"/>
      <c r="X13" s="4"/>
      <c r="Y13" s="4"/>
      <c r="Z13" s="4"/>
    </row>
    <row r="14" spans="1:18" s="11" customFormat="1" ht="14.25">
      <c r="A14" s="11" t="str">
        <f>$A$4</f>
        <v>Karsinnan 1.</v>
      </c>
      <c r="C14" s="11" t="str">
        <f>$C$4</f>
        <v>Miro Saari</v>
      </c>
      <c r="D14" s="11" t="str">
        <f>$D$4</f>
        <v>KaBow</v>
      </c>
      <c r="E14" s="11" t="str">
        <f>$E$4</f>
        <v>Kalajoki</v>
      </c>
      <c r="F14" s="24">
        <v>195</v>
      </c>
      <c r="G14" s="46">
        <v>206</v>
      </c>
      <c r="H14" s="24"/>
      <c r="I14" s="34"/>
      <c r="J14" s="35"/>
      <c r="K14" s="47">
        <v>2</v>
      </c>
      <c r="L14" s="34"/>
      <c r="M14" s="12">
        <f>SUM(F14:H14)</f>
        <v>401</v>
      </c>
      <c r="N14" s="12">
        <f>COUNT(F14:H14)</f>
        <v>2</v>
      </c>
      <c r="O14" s="12">
        <f>$O$4</f>
        <v>1592</v>
      </c>
      <c r="P14" s="12"/>
      <c r="Q14" s="34"/>
      <c r="R14" s="34"/>
    </row>
    <row r="15" spans="1:26" s="4" customFormat="1" ht="14.25">
      <c r="A15" s="11" t="str">
        <f>$A$7</f>
        <v>Karsinnan 3.</v>
      </c>
      <c r="B15" s="11"/>
      <c r="C15" s="11" t="str">
        <f>$C$7</f>
        <v>Jussi Laine</v>
      </c>
      <c r="D15" s="11" t="str">
        <f>$D$7</f>
        <v>GB</v>
      </c>
      <c r="E15" s="11" t="str">
        <f>$E$7</f>
        <v>Helsinki</v>
      </c>
      <c r="F15" s="14">
        <v>185</v>
      </c>
      <c r="G15" s="14">
        <v>141</v>
      </c>
      <c r="H15" s="14"/>
      <c r="I15" s="34"/>
      <c r="J15" s="35"/>
      <c r="K15" s="14">
        <v>0</v>
      </c>
      <c r="L15" s="34"/>
      <c r="M15" s="12">
        <f>SUM(F15:H15)</f>
        <v>326</v>
      </c>
      <c r="N15" s="12">
        <f>COUNT(F15:H15)</f>
        <v>2</v>
      </c>
      <c r="O15" s="12">
        <f>$O$7</f>
        <v>1407</v>
      </c>
      <c r="P15" s="12"/>
      <c r="Q15" s="34"/>
      <c r="R15" s="34"/>
      <c r="S15" s="11"/>
      <c r="T15" s="11"/>
      <c r="U15" s="11"/>
      <c r="V15" s="11"/>
      <c r="W15" s="11"/>
      <c r="X15" s="11"/>
      <c r="Y15" s="11"/>
      <c r="Z15" s="11"/>
    </row>
    <row r="16" spans="12:18" s="11" customFormat="1" ht="14.25">
      <c r="L16" s="34"/>
      <c r="M16" s="12"/>
      <c r="N16" s="12"/>
      <c r="O16" s="12"/>
      <c r="P16" s="12"/>
      <c r="Q16" s="34"/>
      <c r="R16" s="34"/>
    </row>
    <row r="17" spans="1:26" s="11" customFormat="1" ht="14.25">
      <c r="A17" s="1"/>
      <c r="B17" s="1"/>
      <c r="C17" s="1"/>
      <c r="D17" s="1"/>
      <c r="E17" s="1"/>
      <c r="F17" s="15"/>
      <c r="G17" s="15"/>
      <c r="H17" s="15"/>
      <c r="I17" s="15"/>
      <c r="J17" s="16"/>
      <c r="K17" s="1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  <c r="Z17" s="1"/>
    </row>
    <row r="18" spans="1:26" s="11" customFormat="1" ht="14.25">
      <c r="A18" s="1"/>
      <c r="B18" s="1"/>
      <c r="C18" s="1"/>
      <c r="D18" s="1"/>
      <c r="E18" s="1"/>
      <c r="F18" s="15"/>
      <c r="G18" s="15"/>
      <c r="H18" s="15"/>
      <c r="I18" s="15"/>
      <c r="J18" s="16"/>
      <c r="K18" s="1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</row>
    <row r="19" spans="1:19" ht="18">
      <c r="A19" s="17" t="s">
        <v>41</v>
      </c>
      <c r="B19" s="17"/>
      <c r="C19" s="17"/>
      <c r="F19" s="19"/>
      <c r="G19" s="19"/>
      <c r="H19" s="19"/>
      <c r="I19" s="19"/>
      <c r="J19" s="21"/>
      <c r="K19" s="9"/>
      <c r="L19" s="7"/>
      <c r="M19" s="7"/>
      <c r="N19" s="22"/>
      <c r="O19" s="22"/>
      <c r="P19" s="22"/>
      <c r="Q19" s="22"/>
      <c r="R19" s="22"/>
      <c r="S19" s="1"/>
    </row>
    <row r="20" spans="1:26" ht="14.25">
      <c r="A20" s="24"/>
      <c r="B20" s="24"/>
      <c r="C20" s="24"/>
      <c r="D20" s="11"/>
      <c r="E20" s="11"/>
      <c r="F20" s="25"/>
      <c r="G20" s="25"/>
      <c r="H20" s="25"/>
      <c r="I20" s="25"/>
      <c r="J20" s="26"/>
      <c r="K20" s="27"/>
      <c r="L20" s="28"/>
      <c r="M20" s="28"/>
      <c r="N20" s="29"/>
      <c r="O20" s="29"/>
      <c r="P20" s="29"/>
      <c r="Q20" s="29"/>
      <c r="R20" s="29"/>
      <c r="S20" s="11"/>
      <c r="T20" s="11"/>
      <c r="U20" s="11"/>
      <c r="V20" s="11"/>
      <c r="W20" s="11"/>
      <c r="X20" s="11"/>
      <c r="Y20" s="11"/>
      <c r="Z20" s="11"/>
    </row>
    <row r="21" spans="1:26" ht="18">
      <c r="A21" s="48" t="s">
        <v>0</v>
      </c>
      <c r="B21" s="48" t="s">
        <v>1</v>
      </c>
      <c r="C21" s="17" t="s">
        <v>2</v>
      </c>
      <c r="D21" s="17" t="s">
        <v>3</v>
      </c>
      <c r="E21" s="49" t="s">
        <v>42</v>
      </c>
      <c r="F21" s="50" t="s">
        <v>43</v>
      </c>
      <c r="G21" s="50" t="s">
        <v>5</v>
      </c>
      <c r="H21" s="4"/>
      <c r="I21" s="18"/>
      <c r="J21" s="20"/>
      <c r="K21" s="4"/>
      <c r="L21" s="6"/>
      <c r="M21" s="6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</row>
    <row r="22" spans="1:26" s="11" customFormat="1" ht="18">
      <c r="A22" s="48" t="s">
        <v>9</v>
      </c>
      <c r="B22" s="59" t="str">
        <f>$C$14</f>
        <v>Miro Saari</v>
      </c>
      <c r="C22" s="59" t="str">
        <f>$D$14</f>
        <v>KaBow</v>
      </c>
      <c r="D22" s="59" t="str">
        <f>$E$14</f>
        <v>Kalajoki</v>
      </c>
      <c r="E22" s="59">
        <f aca="true" t="shared" si="0" ref="E22:E27">P22+R22+T22+V22</f>
        <v>12</v>
      </c>
      <c r="F22" s="59">
        <f aca="true" t="shared" si="1" ref="F22:F27">O22+Q22+S22+U22</f>
        <v>2350</v>
      </c>
      <c r="G22" s="61">
        <f aca="true" t="shared" si="2" ref="G22:G27">F22/E22</f>
        <v>195.83333333333334</v>
      </c>
      <c r="H22" s="15"/>
      <c r="I22" s="15"/>
      <c r="J22" s="16"/>
      <c r="K22" s="1"/>
      <c r="L22" s="2"/>
      <c r="M22" s="2"/>
      <c r="N22" s="2"/>
      <c r="O22" s="12">
        <f>$O$14</f>
        <v>1592</v>
      </c>
      <c r="P22" s="11">
        <v>8</v>
      </c>
      <c r="Q22" s="2">
        <v>357</v>
      </c>
      <c r="R22" s="2">
        <v>2</v>
      </c>
      <c r="S22" s="1">
        <v>401</v>
      </c>
      <c r="T22" s="1">
        <v>2</v>
      </c>
      <c r="U22" s="1"/>
      <c r="V22" s="1"/>
      <c r="W22" s="1"/>
      <c r="X22" s="1"/>
      <c r="Y22" s="2"/>
      <c r="Z22" s="1"/>
    </row>
    <row r="23" spans="1:26" s="4" customFormat="1" ht="18">
      <c r="A23" s="48" t="s">
        <v>10</v>
      </c>
      <c r="B23" s="59" t="str">
        <f>$C$15</f>
        <v>Jussi Laine</v>
      </c>
      <c r="C23" s="59" t="str">
        <f>$D$15</f>
        <v>GB</v>
      </c>
      <c r="D23" s="59" t="str">
        <f>$E$15</f>
        <v>Helsinki</v>
      </c>
      <c r="E23" s="59">
        <f t="shared" si="0"/>
        <v>12</v>
      </c>
      <c r="F23" s="59">
        <f t="shared" si="1"/>
        <v>2105</v>
      </c>
      <c r="G23" s="61">
        <f t="shared" si="2"/>
        <v>175.41666666666666</v>
      </c>
      <c r="H23" s="15"/>
      <c r="I23" s="15"/>
      <c r="J23" s="16"/>
      <c r="K23" s="1"/>
      <c r="L23" s="2"/>
      <c r="M23" s="2"/>
      <c r="N23" s="2"/>
      <c r="O23" s="12">
        <f>$O$15</f>
        <v>1407</v>
      </c>
      <c r="P23" s="11">
        <v>8</v>
      </c>
      <c r="Q23" s="2">
        <v>372</v>
      </c>
      <c r="R23" s="2">
        <v>2</v>
      </c>
      <c r="S23" s="1">
        <v>326</v>
      </c>
      <c r="T23" s="1">
        <v>2</v>
      </c>
      <c r="U23" s="1"/>
      <c r="V23" s="1"/>
      <c r="W23" s="1"/>
      <c r="X23" s="1"/>
      <c r="Y23" s="2"/>
      <c r="Z23" s="1"/>
    </row>
    <row r="24" spans="1:25" ht="18">
      <c r="A24" s="48" t="s">
        <v>12</v>
      </c>
      <c r="B24" s="59" t="str">
        <f>$C$8</f>
        <v>Luukas Väänänen</v>
      </c>
      <c r="C24" s="59" t="str">
        <f>$D$8</f>
        <v>Joe's Gold</v>
      </c>
      <c r="D24" s="59" t="str">
        <f>$E$8</f>
        <v>Joensuu</v>
      </c>
      <c r="E24" s="59">
        <f>P24+R24+T24+V24</f>
        <v>10</v>
      </c>
      <c r="F24" s="59">
        <f>O24+Q24+S24+U24</f>
        <v>1756</v>
      </c>
      <c r="G24" s="61">
        <f>F24/E24</f>
        <v>175.6</v>
      </c>
      <c r="J24" s="16"/>
      <c r="K24" s="1"/>
      <c r="L24" s="2"/>
      <c r="N24" s="2"/>
      <c r="O24" s="12">
        <f>$O$8</f>
        <v>1410</v>
      </c>
      <c r="P24" s="11">
        <v>8</v>
      </c>
      <c r="Q24" s="2">
        <v>346</v>
      </c>
      <c r="R24" s="2">
        <v>2</v>
      </c>
      <c r="S24" s="1"/>
      <c r="Y24" s="2"/>
    </row>
    <row r="25" spans="1:25" ht="18">
      <c r="A25" s="51" t="s">
        <v>13</v>
      </c>
      <c r="B25" s="11" t="str">
        <f>$C$5</f>
        <v>Roni Leskinen</v>
      </c>
      <c r="C25" s="11" t="str">
        <f>$D$5</f>
        <v>Bay</v>
      </c>
      <c r="D25" s="11" t="str">
        <f>$E$5</f>
        <v>Lahti</v>
      </c>
      <c r="E25" s="11">
        <f>P25+R25+T25+V25</f>
        <v>10</v>
      </c>
      <c r="F25" s="11">
        <f>O25+Q25+S25+U25</f>
        <v>1656</v>
      </c>
      <c r="G25" s="60">
        <f>F25/E25</f>
        <v>165.6</v>
      </c>
      <c r="J25" s="16"/>
      <c r="K25" s="1"/>
      <c r="L25" s="2"/>
      <c r="N25" s="2"/>
      <c r="O25" s="12">
        <f>$O$5</f>
        <v>1389</v>
      </c>
      <c r="P25" s="11">
        <v>8</v>
      </c>
      <c r="Q25" s="2">
        <v>267</v>
      </c>
      <c r="R25" s="2">
        <v>2</v>
      </c>
      <c r="S25" s="1"/>
      <c r="Y25" s="2"/>
    </row>
    <row r="26" spans="1:25" ht="18">
      <c r="A26" s="51" t="s">
        <v>15</v>
      </c>
      <c r="B26" s="11" t="str">
        <f>'Minipojat U13'!$B$6</f>
        <v>Santeri Viljanen</v>
      </c>
      <c r="C26" s="11" t="str">
        <f>'Minipojat U13'!$C$6</f>
        <v>Ke-Ka-53</v>
      </c>
      <c r="D26" s="11" t="str">
        <f>'Minipojat U13'!$D$6</f>
        <v>Pori</v>
      </c>
      <c r="E26" s="11">
        <f t="shared" si="0"/>
        <v>8</v>
      </c>
      <c r="F26" s="11">
        <f t="shared" si="1"/>
        <v>1377</v>
      </c>
      <c r="G26" s="60">
        <f t="shared" si="2"/>
        <v>172.125</v>
      </c>
      <c r="J26" s="16"/>
      <c r="K26" s="1"/>
      <c r="L26" s="2"/>
      <c r="N26" s="2"/>
      <c r="O26" s="12">
        <f>'Minipojat U13'!$E$6</f>
        <v>1377</v>
      </c>
      <c r="P26" s="11">
        <v>8</v>
      </c>
      <c r="S26" s="1"/>
      <c r="Y26" s="2"/>
    </row>
    <row r="27" spans="1:25" ht="18">
      <c r="A27" s="51" t="s">
        <v>17</v>
      </c>
      <c r="B27" s="11" t="str">
        <f>'Minipojat U13'!$B$7</f>
        <v>Larri Lamminpää</v>
      </c>
      <c r="C27" s="11" t="str">
        <f>'Minipojat U13'!$C$7</f>
        <v>Kolaus</v>
      </c>
      <c r="D27" s="11" t="str">
        <f>'Minipojat U13'!$D$7</f>
        <v>Kuopio</v>
      </c>
      <c r="E27" s="11">
        <f t="shared" si="0"/>
        <v>8</v>
      </c>
      <c r="F27" s="11">
        <f t="shared" si="1"/>
        <v>1280</v>
      </c>
      <c r="G27" s="60">
        <f t="shared" si="2"/>
        <v>160</v>
      </c>
      <c r="J27" s="16"/>
      <c r="K27" s="1"/>
      <c r="L27" s="2"/>
      <c r="N27" s="2"/>
      <c r="O27" s="12">
        <f>'Minipojat U13'!$E$7</f>
        <v>1280</v>
      </c>
      <c r="P27" s="11">
        <v>8</v>
      </c>
      <c r="S27" s="1"/>
      <c r="Y27" s="2"/>
    </row>
    <row r="30" spans="2:11" ht="14.25">
      <c r="B30" s="11"/>
      <c r="C30" s="11"/>
      <c r="D30" s="11"/>
      <c r="E30" s="12"/>
      <c r="F30" s="30"/>
      <c r="G30" s="14"/>
      <c r="H30" s="14"/>
      <c r="J30" s="12"/>
      <c r="K30" s="35">
        <f>IF(R30="","",SUM(R30:Y30))</f>
      </c>
    </row>
    <row r="32" spans="2:11" ht="14.25">
      <c r="B32" s="11"/>
      <c r="C32" s="11"/>
      <c r="D32" s="11"/>
      <c r="E32" s="12"/>
      <c r="F32" s="30"/>
      <c r="G32" s="14"/>
      <c r="H32" s="14"/>
      <c r="J32" s="12"/>
      <c r="K32" s="35">
        <f>IF(R32="","",SUM(R32:Y32))</f>
      </c>
    </row>
    <row r="33" spans="2:8" ht="14.25">
      <c r="B33" s="11"/>
      <c r="C33" s="11"/>
      <c r="D33" s="11"/>
      <c r="E33" s="14"/>
      <c r="F33" s="14"/>
      <c r="G33" s="14"/>
      <c r="H33" s="30"/>
    </row>
    <row r="34" spans="2:10" ht="14.25">
      <c r="B34" s="11"/>
      <c r="C34" s="11"/>
      <c r="D34" s="11"/>
      <c r="E34" s="14"/>
      <c r="F34" s="30"/>
      <c r="G34" s="30"/>
      <c r="H34" s="30"/>
      <c r="I34" s="14"/>
      <c r="J34" s="31"/>
    </row>
  </sheetData>
  <sheetProtection/>
  <printOptions/>
  <pageMargins left="0.7480314960629921" right="0.7480314960629921" top="1.7716535433070868" bottom="0.7086614173228347" header="0.5118110236220472" footer="0.5118110236220472"/>
  <pageSetup fitToHeight="1" fitToWidth="1" horizontalDpi="600" verticalDpi="600" orientation="landscape" paperSize="9" scale="62" r:id="rId2"/>
  <headerFooter alignWithMargins="0">
    <oddHeader>&amp;L&amp;"Times New Roman,Lihavoitu"&amp;16JUNNU-TOUR 2018-2019
Grande Finale 11.5.2019 Tapiolaan keilahallissa
Minipojat U13
Pudotuspelit (eu.)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>
    <pageSetUpPr fitToPage="1"/>
  </sheetPr>
  <dimension ref="A1:Z33"/>
  <sheetViews>
    <sheetView zoomScale="75" zoomScaleNormal="75" zoomScalePageLayoutView="0" workbookViewId="0" topLeftCell="A1">
      <selection activeCell="B24" sqref="B24:W25"/>
    </sheetView>
  </sheetViews>
  <sheetFormatPr defaultColWidth="9.140625" defaultRowHeight="12.75"/>
  <cols>
    <col min="1" max="1" width="4.57421875" style="1" customWidth="1"/>
    <col min="2" max="2" width="21.28125" style="1" bestFit="1" customWidth="1"/>
    <col min="3" max="3" width="26.421875" style="1" customWidth="1"/>
    <col min="4" max="4" width="19.00390625" style="1" customWidth="1"/>
    <col min="5" max="5" width="15.57421875" style="1" customWidth="1"/>
    <col min="6" max="6" width="10.140625" style="15" customWidth="1"/>
    <col min="7" max="7" width="9.57421875" style="15" bestFit="1" customWidth="1"/>
    <col min="8" max="8" width="12.00390625" style="15" customWidth="1"/>
    <col min="9" max="10" width="9.140625" style="15" customWidth="1"/>
    <col min="11" max="11" width="9.140625" style="16" customWidth="1"/>
    <col min="12" max="12" width="13.8515625" style="1" customWidth="1"/>
    <col min="13" max="13" width="7.00390625" style="2" customWidth="1"/>
    <col min="14" max="14" width="4.8515625" style="1" customWidth="1"/>
    <col min="15" max="19" width="6.28125" style="2" customWidth="1"/>
    <col min="20" max="16384" width="9.140625" style="1" customWidth="1"/>
  </cols>
  <sheetData>
    <row r="1" spans="1:26" s="11" customFormat="1" ht="18">
      <c r="A1" s="17" t="s">
        <v>39</v>
      </c>
      <c r="B1" s="17"/>
      <c r="C1" s="5"/>
      <c r="D1" s="1"/>
      <c r="E1" s="1"/>
      <c r="F1" s="19"/>
      <c r="G1" s="19"/>
      <c r="H1" s="19"/>
      <c r="I1" s="19"/>
      <c r="J1" s="21"/>
      <c r="K1" s="9"/>
      <c r="L1" s="7"/>
      <c r="M1" s="7"/>
      <c r="N1" s="22"/>
      <c r="O1" s="22"/>
      <c r="P1" s="22"/>
      <c r="Q1" s="22"/>
      <c r="R1" s="22"/>
      <c r="S1" s="1"/>
      <c r="T1" s="1"/>
      <c r="U1" s="1"/>
      <c r="V1" s="1"/>
      <c r="W1" s="1"/>
      <c r="X1" s="1"/>
      <c r="Y1" s="1"/>
      <c r="Z1" s="1"/>
    </row>
    <row r="2" spans="1:18" s="11" customFormat="1" ht="14.25">
      <c r="A2" s="24"/>
      <c r="B2" s="24"/>
      <c r="C2" s="24"/>
      <c r="F2" s="25"/>
      <c r="G2" s="25"/>
      <c r="H2" s="25"/>
      <c r="I2" s="25"/>
      <c r="J2" s="26"/>
      <c r="K2" s="27"/>
      <c r="L2" s="28"/>
      <c r="M2" s="28"/>
      <c r="N2" s="29"/>
      <c r="O2" s="29"/>
      <c r="P2" s="29"/>
      <c r="Q2" s="29"/>
      <c r="R2" s="29"/>
    </row>
    <row r="3" spans="1:26" ht="12.75">
      <c r="A3" s="4"/>
      <c r="B3" s="4"/>
      <c r="C3" s="4" t="s">
        <v>1</v>
      </c>
      <c r="D3" s="5" t="s">
        <v>2</v>
      </c>
      <c r="E3" s="5" t="s">
        <v>3</v>
      </c>
      <c r="F3" s="18" t="s">
        <v>6</v>
      </c>
      <c r="G3" s="18" t="s">
        <v>7</v>
      </c>
      <c r="H3" s="18" t="s">
        <v>8</v>
      </c>
      <c r="I3" s="32" t="s">
        <v>60</v>
      </c>
      <c r="J3" s="33"/>
      <c r="K3" s="18" t="s">
        <v>30</v>
      </c>
      <c r="L3" s="32"/>
      <c r="M3" s="6"/>
      <c r="N3" s="6"/>
      <c r="O3" s="6"/>
      <c r="P3" s="6"/>
      <c r="Q3" s="32"/>
      <c r="R3" s="32"/>
      <c r="S3" s="4"/>
      <c r="T3" s="4"/>
      <c r="U3" s="4"/>
      <c r="V3" s="4"/>
      <c r="W3" s="4"/>
      <c r="X3" s="4"/>
      <c r="Y3" s="4"/>
      <c r="Z3" s="4"/>
    </row>
    <row r="4" spans="1:18" s="11" customFormat="1" ht="14.25">
      <c r="A4" s="11" t="s">
        <v>31</v>
      </c>
      <c r="C4" s="11" t="str">
        <f>'Minitytöt U13'!$B$2</f>
        <v>Veera Häkkinen</v>
      </c>
      <c r="D4" s="11" t="str">
        <f>'Minitytöt U13'!$C$2</f>
        <v>IKK</v>
      </c>
      <c r="E4" s="11" t="str">
        <f>'Minitytöt U13'!$D$2</f>
        <v>Imatra</v>
      </c>
      <c r="F4" s="24">
        <v>176</v>
      </c>
      <c r="G4" s="46">
        <v>167</v>
      </c>
      <c r="H4" s="14"/>
      <c r="I4" s="14"/>
      <c r="J4" s="31"/>
      <c r="K4" s="47">
        <v>2</v>
      </c>
      <c r="L4" s="12"/>
      <c r="M4" s="12">
        <f>SUM(F4:H4)</f>
        <v>343</v>
      </c>
      <c r="N4" s="12">
        <f>COUNT(F4:H4)</f>
        <v>2</v>
      </c>
      <c r="O4" s="12">
        <f>'Minitytöt U13'!$E$2</f>
        <v>1261</v>
      </c>
      <c r="P4" s="12"/>
      <c r="Q4" s="34"/>
      <c r="R4" s="34"/>
    </row>
    <row r="5" spans="1:25" s="4" customFormat="1" ht="14.25">
      <c r="A5" s="11" t="s">
        <v>37</v>
      </c>
      <c r="B5" s="11"/>
      <c r="C5" s="11" t="str">
        <f>'Minitytöt U13'!$B$5</f>
        <v>Tiina Heikku</v>
      </c>
      <c r="D5" s="11" t="str">
        <f>'Minitytöt U13'!$C$5</f>
        <v>Ydke</v>
      </c>
      <c r="E5" s="11" t="str">
        <f>'Minitytöt U13'!$D$5</f>
        <v>Eurajoki</v>
      </c>
      <c r="F5" s="14">
        <v>150</v>
      </c>
      <c r="G5" s="14">
        <v>158</v>
      </c>
      <c r="H5" s="14"/>
      <c r="I5" s="14"/>
      <c r="J5" s="31"/>
      <c r="K5" s="36">
        <v>0</v>
      </c>
      <c r="L5" s="12"/>
      <c r="M5" s="12">
        <f>SUM(F5:H5)</f>
        <v>308</v>
      </c>
      <c r="N5" s="12">
        <f>COUNT(F5:H5)</f>
        <v>2</v>
      </c>
      <c r="O5" s="12">
        <f>'Minitytöt U13'!$E$5</f>
        <v>1040</v>
      </c>
      <c r="P5" s="12"/>
      <c r="Q5" s="34"/>
      <c r="R5" s="34"/>
      <c r="S5" s="11"/>
      <c r="T5" s="11"/>
      <c r="U5" s="11"/>
      <c r="V5" s="11"/>
      <c r="W5" s="11"/>
      <c r="X5" s="11"/>
      <c r="Y5" s="11"/>
    </row>
    <row r="6" spans="12:18" s="11" customFormat="1" ht="14.25">
      <c r="L6" s="12"/>
      <c r="M6" s="12"/>
      <c r="N6" s="12"/>
      <c r="O6" s="12"/>
      <c r="P6" s="12"/>
      <c r="Q6" s="34"/>
      <c r="R6" s="34"/>
    </row>
    <row r="7" spans="1:18" s="11" customFormat="1" ht="14.25">
      <c r="A7" s="11" t="s">
        <v>35</v>
      </c>
      <c r="C7" s="11" t="str">
        <f>'Minitytöt U13'!$B$4</f>
        <v>Melina Vikström</v>
      </c>
      <c r="D7" s="11" t="str">
        <f>'Minitytöt U13'!$C$4</f>
        <v>Nasevat</v>
      </c>
      <c r="E7" s="11" t="str">
        <f>'Minitytöt U13'!$D$4</f>
        <v>Raisio</v>
      </c>
      <c r="F7" s="24">
        <v>169</v>
      </c>
      <c r="G7" s="14">
        <v>145</v>
      </c>
      <c r="H7" s="24">
        <v>171</v>
      </c>
      <c r="I7" s="14"/>
      <c r="J7" s="23"/>
      <c r="K7" s="24">
        <v>2</v>
      </c>
      <c r="L7" s="12"/>
      <c r="M7" s="12">
        <f>SUM(F7:H7)</f>
        <v>485</v>
      </c>
      <c r="N7" s="12">
        <f>COUNT(F7:H7)</f>
        <v>3</v>
      </c>
      <c r="O7" s="12">
        <f>'Minitytöt U13'!$E$4</f>
        <v>1126</v>
      </c>
      <c r="P7" s="12"/>
      <c r="Q7" s="34"/>
      <c r="R7" s="34"/>
    </row>
    <row r="8" spans="1:18" s="11" customFormat="1" ht="14.25">
      <c r="A8" s="11" t="s">
        <v>33</v>
      </c>
      <c r="C8" s="11" t="str">
        <f>'Minitytöt U13'!$B$3</f>
        <v>Stella Lökfors</v>
      </c>
      <c r="D8" s="11" t="str">
        <f>'Minitytöt U13'!$C$3</f>
        <v>GB</v>
      </c>
      <c r="E8" s="11" t="str">
        <f>'Minitytöt U13'!$D$3</f>
        <v>Helsinki</v>
      </c>
      <c r="F8" s="30">
        <v>122</v>
      </c>
      <c r="G8" s="24">
        <v>148</v>
      </c>
      <c r="H8" s="30">
        <v>147</v>
      </c>
      <c r="I8" s="14"/>
      <c r="J8" s="31"/>
      <c r="K8" s="64">
        <v>1</v>
      </c>
      <c r="L8" s="12"/>
      <c r="M8" s="12">
        <f>SUM(F8:H8)</f>
        <v>417</v>
      </c>
      <c r="N8" s="12">
        <f>COUNT(F8:H8)</f>
        <v>3</v>
      </c>
      <c r="O8" s="12">
        <f>'Minitytöt U13'!$E$3</f>
        <v>1137</v>
      </c>
      <c r="P8" s="12"/>
      <c r="Q8" s="34"/>
      <c r="R8" s="34"/>
    </row>
    <row r="9" spans="12:18" s="11" customFormat="1" ht="14.25">
      <c r="L9" s="12"/>
      <c r="M9" s="52"/>
      <c r="N9" s="12"/>
      <c r="O9" s="12"/>
      <c r="P9" s="12"/>
      <c r="Q9" s="12"/>
      <c r="R9" s="12"/>
    </row>
    <row r="10" spans="6:18" s="11" customFormat="1" ht="14.25">
      <c r="F10" s="14"/>
      <c r="G10" s="14"/>
      <c r="H10" s="14"/>
      <c r="I10" s="14"/>
      <c r="J10" s="23"/>
      <c r="K10" s="14"/>
      <c r="L10" s="12"/>
      <c r="M10" s="52"/>
      <c r="N10" s="12"/>
      <c r="O10" s="12"/>
      <c r="P10" s="12"/>
      <c r="Q10" s="12"/>
      <c r="R10" s="12"/>
    </row>
    <row r="11" spans="1:26" s="11" customFormat="1" ht="18">
      <c r="A11" s="17" t="s">
        <v>40</v>
      </c>
      <c r="B11" s="17"/>
      <c r="C11" s="5"/>
      <c r="D11" s="1"/>
      <c r="E11" s="1"/>
      <c r="F11" s="19"/>
      <c r="G11" s="19"/>
      <c r="H11" s="19"/>
      <c r="I11" s="19"/>
      <c r="J11" s="21"/>
      <c r="K11" s="9"/>
      <c r="L11" s="7"/>
      <c r="M11" s="53"/>
      <c r="N11" s="22"/>
      <c r="O11" s="22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</row>
    <row r="12" spans="1:18" s="11" customFormat="1" ht="14.25">
      <c r="A12" s="24"/>
      <c r="B12" s="24"/>
      <c r="C12" s="24"/>
      <c r="F12" s="25"/>
      <c r="G12" s="25"/>
      <c r="H12" s="25"/>
      <c r="I12" s="25"/>
      <c r="J12" s="26"/>
      <c r="K12" s="27"/>
      <c r="L12" s="28"/>
      <c r="M12" s="54"/>
      <c r="N12" s="29"/>
      <c r="O12" s="29"/>
      <c r="P12" s="29"/>
      <c r="Q12" s="29"/>
      <c r="R12" s="29"/>
    </row>
    <row r="13" spans="1:26" ht="12.75">
      <c r="A13" s="4"/>
      <c r="B13" s="4"/>
      <c r="C13" s="4" t="s">
        <v>1</v>
      </c>
      <c r="D13" s="5" t="s">
        <v>2</v>
      </c>
      <c r="E13" s="5" t="s">
        <v>3</v>
      </c>
      <c r="F13" s="18" t="s">
        <v>6</v>
      </c>
      <c r="G13" s="18" t="s">
        <v>7</v>
      </c>
      <c r="H13" s="18" t="s">
        <v>8</v>
      </c>
      <c r="I13" s="32" t="s">
        <v>60</v>
      </c>
      <c r="J13" s="33"/>
      <c r="K13" s="18" t="s">
        <v>30</v>
      </c>
      <c r="L13" s="32"/>
      <c r="M13" s="55"/>
      <c r="N13" s="6"/>
      <c r="O13" s="6"/>
      <c r="P13" s="6"/>
      <c r="Q13" s="32"/>
      <c r="R13" s="32"/>
      <c r="S13" s="4"/>
      <c r="T13" s="4"/>
      <c r="U13" s="4"/>
      <c r="V13" s="4"/>
      <c r="W13" s="4"/>
      <c r="X13" s="4"/>
      <c r="Y13" s="4"/>
      <c r="Z13" s="4"/>
    </row>
    <row r="14" spans="1:18" s="11" customFormat="1" ht="14.25">
      <c r="A14" s="11" t="str">
        <f>$A$4</f>
        <v>Karsinnan 1.</v>
      </c>
      <c r="C14" s="11" t="str">
        <f>$C$7</f>
        <v>Melina Vikström</v>
      </c>
      <c r="D14" s="11" t="str">
        <f>$D$7</f>
        <v>Nasevat</v>
      </c>
      <c r="E14" s="11" t="str">
        <f>$E$7</f>
        <v>Raisio</v>
      </c>
      <c r="F14" s="24">
        <v>159</v>
      </c>
      <c r="G14" s="24">
        <v>161</v>
      </c>
      <c r="H14" s="14"/>
      <c r="I14" s="34">
        <v>9</v>
      </c>
      <c r="J14" s="35"/>
      <c r="K14" s="24">
        <v>2</v>
      </c>
      <c r="L14" s="34"/>
      <c r="M14" s="12">
        <f>SUM(F14:H14)</f>
        <v>320</v>
      </c>
      <c r="N14" s="12">
        <f>COUNT(F14:H14)</f>
        <v>2</v>
      </c>
      <c r="O14" s="12">
        <f>$O$7</f>
        <v>1126</v>
      </c>
      <c r="P14" s="12"/>
      <c r="Q14" s="34"/>
      <c r="R14" s="34"/>
    </row>
    <row r="15" spans="1:26" s="4" customFormat="1" ht="14.25">
      <c r="A15" s="11" t="str">
        <f>$A$7</f>
        <v>Karsinnan 3.</v>
      </c>
      <c r="B15" s="11"/>
      <c r="C15" s="11" t="str">
        <f>$C$4</f>
        <v>Veera Häkkinen</v>
      </c>
      <c r="D15" s="11" t="str">
        <f>$D$4</f>
        <v>IKK</v>
      </c>
      <c r="E15" s="11" t="str">
        <f>$E$4</f>
        <v>Imatra</v>
      </c>
      <c r="F15" s="14">
        <v>156</v>
      </c>
      <c r="G15" s="30">
        <v>161</v>
      </c>
      <c r="H15" s="24"/>
      <c r="I15" s="34">
        <v>8</v>
      </c>
      <c r="J15" s="35"/>
      <c r="K15" s="36">
        <v>0</v>
      </c>
      <c r="L15" s="34"/>
      <c r="M15" s="12">
        <f>SUM(F15:H15)</f>
        <v>317</v>
      </c>
      <c r="N15" s="12">
        <f>COUNT(F15:H15)</f>
        <v>2</v>
      </c>
      <c r="O15" s="12">
        <f>$O$4</f>
        <v>1261</v>
      </c>
      <c r="P15" s="12"/>
      <c r="Q15" s="34"/>
      <c r="R15" s="34"/>
      <c r="S15" s="11"/>
      <c r="T15" s="11"/>
      <c r="U15" s="11"/>
      <c r="V15" s="11"/>
      <c r="W15" s="11"/>
      <c r="X15" s="11"/>
      <c r="Y15" s="11"/>
      <c r="Z15" s="11"/>
    </row>
    <row r="16" spans="12:18" s="11" customFormat="1" ht="14.25">
      <c r="L16" s="34"/>
      <c r="M16" s="12"/>
      <c r="N16" s="12"/>
      <c r="O16" s="12"/>
      <c r="P16" s="12"/>
      <c r="Q16" s="34"/>
      <c r="R16" s="34"/>
    </row>
    <row r="17" spans="1:26" s="11" customFormat="1" ht="14.25">
      <c r="A17" s="1"/>
      <c r="B17" s="1"/>
      <c r="C17" s="1"/>
      <c r="D17" s="1"/>
      <c r="E17" s="1"/>
      <c r="F17" s="15"/>
      <c r="G17" s="15"/>
      <c r="H17" s="15"/>
      <c r="I17" s="15"/>
      <c r="J17" s="16"/>
      <c r="K17" s="1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  <c r="Z17" s="1"/>
    </row>
    <row r="18" spans="1:26" s="11" customFormat="1" ht="14.25">
      <c r="A18" s="1"/>
      <c r="B18" s="1"/>
      <c r="C18" s="1"/>
      <c r="D18" s="1"/>
      <c r="E18" s="1"/>
      <c r="F18" s="15"/>
      <c r="G18" s="15"/>
      <c r="H18" s="15"/>
      <c r="I18" s="15"/>
      <c r="J18" s="16"/>
      <c r="K18" s="1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</row>
    <row r="19" spans="1:19" ht="18">
      <c r="A19" s="17" t="s">
        <v>41</v>
      </c>
      <c r="B19" s="17"/>
      <c r="C19" s="17"/>
      <c r="F19" s="19"/>
      <c r="G19" s="19"/>
      <c r="H19" s="19"/>
      <c r="I19" s="19"/>
      <c r="J19" s="21"/>
      <c r="K19" s="9"/>
      <c r="L19" s="7"/>
      <c r="M19" s="7"/>
      <c r="N19" s="22"/>
      <c r="O19" s="22"/>
      <c r="P19" s="22"/>
      <c r="Q19" s="22"/>
      <c r="R19" s="22"/>
      <c r="S19" s="1"/>
    </row>
    <row r="20" spans="1:26" ht="14.25">
      <c r="A20" s="24"/>
      <c r="B20" s="24"/>
      <c r="C20" s="24"/>
      <c r="D20" s="11"/>
      <c r="E20" s="11"/>
      <c r="F20" s="25"/>
      <c r="G20" s="25"/>
      <c r="H20" s="25"/>
      <c r="I20" s="25"/>
      <c r="J20" s="26"/>
      <c r="K20" s="27"/>
      <c r="L20" s="28"/>
      <c r="M20" s="28"/>
      <c r="N20" s="29"/>
      <c r="O20" s="29"/>
      <c r="P20" s="29"/>
      <c r="Q20" s="29"/>
      <c r="R20" s="29"/>
      <c r="S20" s="11"/>
      <c r="T20" s="11"/>
      <c r="U20" s="11"/>
      <c r="V20" s="11"/>
      <c r="W20" s="11"/>
      <c r="X20" s="11"/>
      <c r="Y20" s="11"/>
      <c r="Z20" s="11"/>
    </row>
    <row r="21" spans="1:26" ht="18">
      <c r="A21" s="48" t="s">
        <v>0</v>
      </c>
      <c r="B21" s="48" t="s">
        <v>1</v>
      </c>
      <c r="C21" s="17" t="s">
        <v>2</v>
      </c>
      <c r="D21" s="17" t="s">
        <v>3</v>
      </c>
      <c r="E21" s="49" t="s">
        <v>42</v>
      </c>
      <c r="F21" s="50" t="s">
        <v>43</v>
      </c>
      <c r="G21" s="50" t="s">
        <v>5</v>
      </c>
      <c r="H21" s="4"/>
      <c r="I21" s="18"/>
      <c r="J21" s="20"/>
      <c r="K21" s="4"/>
      <c r="L21" s="6"/>
      <c r="M21" s="6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</row>
    <row r="22" spans="1:26" s="11" customFormat="1" ht="18">
      <c r="A22" s="48" t="s">
        <v>9</v>
      </c>
      <c r="B22" s="59" t="str">
        <f>$C$14</f>
        <v>Melina Vikström</v>
      </c>
      <c r="C22" s="59" t="str">
        <f>$D$14</f>
        <v>Nasevat</v>
      </c>
      <c r="D22" s="59" t="str">
        <f>$E$14</f>
        <v>Raisio</v>
      </c>
      <c r="E22" s="59">
        <f aca="true" t="shared" si="0" ref="E22:E27">P22+R22+T22+V22</f>
        <v>13</v>
      </c>
      <c r="F22" s="59">
        <f aca="true" t="shared" si="1" ref="F22:F27">O22+Q22+S22+U22</f>
        <v>1931</v>
      </c>
      <c r="G22" s="61">
        <f aca="true" t="shared" si="2" ref="G22:G27">F22/E22</f>
        <v>148.53846153846155</v>
      </c>
      <c r="H22" s="15"/>
      <c r="I22" s="15"/>
      <c r="J22" s="16"/>
      <c r="K22" s="1"/>
      <c r="L22" s="2"/>
      <c r="M22" s="2"/>
      <c r="N22" s="2"/>
      <c r="O22" s="12">
        <f>$O$14</f>
        <v>1126</v>
      </c>
      <c r="P22" s="11">
        <v>8</v>
      </c>
      <c r="Q22" s="2">
        <v>485</v>
      </c>
      <c r="R22" s="2">
        <v>3</v>
      </c>
      <c r="S22" s="1">
        <v>320</v>
      </c>
      <c r="T22" s="1">
        <v>2</v>
      </c>
      <c r="U22" s="1"/>
      <c r="V22" s="1"/>
      <c r="W22" s="1"/>
      <c r="X22" s="1"/>
      <c r="Y22" s="2"/>
      <c r="Z22" s="1"/>
    </row>
    <row r="23" spans="1:26" s="4" customFormat="1" ht="18">
      <c r="A23" s="48" t="s">
        <v>10</v>
      </c>
      <c r="B23" s="59" t="str">
        <f>$C$15</f>
        <v>Veera Häkkinen</v>
      </c>
      <c r="C23" s="59" t="str">
        <f>$D$15</f>
        <v>IKK</v>
      </c>
      <c r="D23" s="59" t="str">
        <f>$E$15</f>
        <v>Imatra</v>
      </c>
      <c r="E23" s="59">
        <f t="shared" si="0"/>
        <v>12</v>
      </c>
      <c r="F23" s="59">
        <f t="shared" si="1"/>
        <v>1921</v>
      </c>
      <c r="G23" s="61">
        <f t="shared" si="2"/>
        <v>160.08333333333334</v>
      </c>
      <c r="H23" s="15"/>
      <c r="I23" s="15"/>
      <c r="J23" s="16"/>
      <c r="K23" s="1"/>
      <c r="L23" s="2"/>
      <c r="M23" s="2"/>
      <c r="N23" s="2"/>
      <c r="O23" s="12">
        <f>$O$15</f>
        <v>1261</v>
      </c>
      <c r="P23" s="11">
        <v>8</v>
      </c>
      <c r="Q23" s="2">
        <v>343</v>
      </c>
      <c r="R23" s="2">
        <v>2</v>
      </c>
      <c r="S23" s="1">
        <v>317</v>
      </c>
      <c r="T23" s="1">
        <v>2</v>
      </c>
      <c r="U23" s="1"/>
      <c r="V23" s="1"/>
      <c r="W23" s="1"/>
      <c r="X23" s="1"/>
      <c r="Y23" s="2"/>
      <c r="Z23" s="1"/>
    </row>
    <row r="24" spans="1:25" ht="18">
      <c r="A24" s="48" t="s">
        <v>12</v>
      </c>
      <c r="B24" s="59" t="str">
        <f>$C$8</f>
        <v>Stella Lökfors</v>
      </c>
      <c r="C24" s="59" t="str">
        <f>$D$8</f>
        <v>GB</v>
      </c>
      <c r="D24" s="59" t="str">
        <f>$E$8</f>
        <v>Helsinki</v>
      </c>
      <c r="E24" s="59">
        <f>P24+R24+T24+V24</f>
        <v>11</v>
      </c>
      <c r="F24" s="59">
        <f>O24+Q24+S24+U24</f>
        <v>1554</v>
      </c>
      <c r="G24" s="61">
        <f>F24/E24</f>
        <v>141.27272727272728</v>
      </c>
      <c r="J24" s="16"/>
      <c r="K24" s="1"/>
      <c r="L24" s="2"/>
      <c r="N24" s="2"/>
      <c r="O24" s="12">
        <f>$O$8</f>
        <v>1137</v>
      </c>
      <c r="P24" s="11">
        <v>8</v>
      </c>
      <c r="Q24" s="2">
        <v>417</v>
      </c>
      <c r="R24" s="2">
        <v>3</v>
      </c>
      <c r="S24" s="1"/>
      <c r="Y24" s="2"/>
    </row>
    <row r="25" spans="1:25" ht="18">
      <c r="A25" s="51" t="s">
        <v>13</v>
      </c>
      <c r="B25" s="11" t="str">
        <f>$C$5</f>
        <v>Tiina Heikku</v>
      </c>
      <c r="C25" s="11" t="str">
        <f>$D$5</f>
        <v>Ydke</v>
      </c>
      <c r="D25" s="11" t="str">
        <f>$E$5</f>
        <v>Eurajoki</v>
      </c>
      <c r="E25" s="11">
        <f>P25+R25+T25+V25</f>
        <v>10</v>
      </c>
      <c r="F25" s="11">
        <f>O25+Q25+S25+U25</f>
        <v>1348</v>
      </c>
      <c r="G25" s="60">
        <f>F25/E25</f>
        <v>134.8</v>
      </c>
      <c r="J25" s="16"/>
      <c r="K25" s="1"/>
      <c r="L25" s="2"/>
      <c r="N25" s="2"/>
      <c r="O25" s="12">
        <f>$O$5</f>
        <v>1040</v>
      </c>
      <c r="P25" s="11">
        <v>8</v>
      </c>
      <c r="Q25" s="2">
        <v>308</v>
      </c>
      <c r="R25" s="2">
        <v>2</v>
      </c>
      <c r="S25" s="1"/>
      <c r="Y25" s="2"/>
    </row>
    <row r="26" spans="1:25" ht="18">
      <c r="A26" s="51" t="s">
        <v>15</v>
      </c>
      <c r="B26" s="11" t="str">
        <f>'Minitytöt U13'!$B$6</f>
        <v>Roosa Kivioja</v>
      </c>
      <c r="C26" s="11" t="str">
        <f>'Minitytöt U13'!$C$6</f>
        <v>XX</v>
      </c>
      <c r="D26" s="11" t="str">
        <f>'Minitytöt U13'!$D$6</f>
        <v>Tampere</v>
      </c>
      <c r="E26" s="11">
        <f t="shared" si="0"/>
        <v>8</v>
      </c>
      <c r="F26" s="11">
        <f t="shared" si="1"/>
        <v>964</v>
      </c>
      <c r="G26" s="60">
        <f t="shared" si="2"/>
        <v>120.5</v>
      </c>
      <c r="J26" s="16"/>
      <c r="K26" s="1"/>
      <c r="L26" s="2"/>
      <c r="N26" s="2"/>
      <c r="O26" s="12">
        <f>'Minitytöt U13'!$E$6</f>
        <v>964</v>
      </c>
      <c r="P26" s="11">
        <v>8</v>
      </c>
      <c r="S26" s="1"/>
      <c r="Y26" s="2"/>
    </row>
    <row r="27" spans="1:25" ht="18">
      <c r="A27" s="51" t="s">
        <v>17</v>
      </c>
      <c r="B27" s="11" t="str">
        <f>'Minitytöt U13'!$B$7</f>
        <v>Jenniina Järvilä</v>
      </c>
      <c r="C27" s="11" t="str">
        <f>'Minitytöt U13'!$C$7</f>
        <v>Cherry</v>
      </c>
      <c r="D27" s="11" t="str">
        <f>'Minitytöt U13'!$D$7</f>
        <v>Tampere</v>
      </c>
      <c r="E27" s="11">
        <f t="shared" si="0"/>
        <v>8</v>
      </c>
      <c r="F27" s="11">
        <f t="shared" si="1"/>
        <v>0</v>
      </c>
      <c r="G27" s="60">
        <f t="shared" si="2"/>
        <v>0</v>
      </c>
      <c r="J27" s="16"/>
      <c r="K27" s="1"/>
      <c r="L27" s="2"/>
      <c r="N27" s="2"/>
      <c r="O27" s="12">
        <f>'Minitytöt U13'!$E$7</f>
        <v>0</v>
      </c>
      <c r="P27" s="11">
        <v>8</v>
      </c>
      <c r="S27" s="1"/>
      <c r="Y27" s="2"/>
    </row>
    <row r="30" spans="2:9" ht="14.25">
      <c r="B30" s="11"/>
      <c r="C30" s="11"/>
      <c r="D30" s="11"/>
      <c r="E30" s="14"/>
      <c r="F30" s="14"/>
      <c r="G30" s="14"/>
      <c r="H30" s="14"/>
      <c r="I30" s="14"/>
    </row>
    <row r="31" spans="2:11" ht="14.25">
      <c r="B31" s="11"/>
      <c r="C31" s="11"/>
      <c r="D31" s="11"/>
      <c r="E31" s="12"/>
      <c r="F31" s="30"/>
      <c r="G31" s="14"/>
      <c r="H31" s="14"/>
      <c r="J31" s="12"/>
      <c r="K31" s="35">
        <f>IF(R31="","",SUM(R31:Y31))</f>
      </c>
    </row>
    <row r="32" spans="2:8" ht="14.25">
      <c r="B32" s="11"/>
      <c r="C32" s="11"/>
      <c r="D32" s="11"/>
      <c r="E32" s="14"/>
      <c r="F32" s="14"/>
      <c r="G32" s="14"/>
      <c r="H32" s="30"/>
    </row>
    <row r="33" spans="2:10" ht="14.25">
      <c r="B33" s="11"/>
      <c r="C33" s="11"/>
      <c r="D33" s="11"/>
      <c r="E33" s="14"/>
      <c r="F33" s="30"/>
      <c r="G33" s="30"/>
      <c r="H33" s="30"/>
      <c r="I33" s="14"/>
      <c r="J33" s="31"/>
    </row>
  </sheetData>
  <sheetProtection/>
  <printOptions/>
  <pageMargins left="0.7480314960629921" right="0.7480314960629921" top="1.7716535433070868" bottom="0.7086614173228347" header="0.5118110236220472" footer="0.5118110236220472"/>
  <pageSetup fitToHeight="1" fitToWidth="1" horizontalDpi="600" verticalDpi="600" orientation="landscape" paperSize="9" scale="62" r:id="rId2"/>
  <headerFooter alignWithMargins="0">
    <oddHeader>&amp;L&amp;"Times New Roman,Lihavoitu"&amp;16JUNNU-TOUR 2018-2019
Grande Finale 11.5.2019 Tapiolan keilahallissa
Minitytöt U13
Pudotuspelit (eu.)
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7">
    <pageSetUpPr fitToPage="1"/>
  </sheetPr>
  <dimension ref="A2:R33"/>
  <sheetViews>
    <sheetView zoomScalePageLayoutView="0" workbookViewId="0" topLeftCell="A4">
      <selection activeCell="H23" sqref="H23"/>
    </sheetView>
  </sheetViews>
  <sheetFormatPr defaultColWidth="9.140625" defaultRowHeight="12.75"/>
  <cols>
    <col min="2" max="2" width="17.7109375" style="0" bestFit="1" customWidth="1"/>
    <col min="3" max="3" width="11.421875" style="0" bestFit="1" customWidth="1"/>
    <col min="4" max="4" width="11.7109375" style="0" bestFit="1" customWidth="1"/>
    <col min="5" max="5" width="7.140625" style="0" customWidth="1"/>
    <col min="6" max="6" width="8.00390625" style="0" customWidth="1"/>
    <col min="7" max="7" width="0" style="0" hidden="1" customWidth="1"/>
    <col min="10" max="10" width="0" style="0" hidden="1" customWidth="1"/>
    <col min="13" max="13" width="0" style="0" hidden="1" customWidth="1"/>
  </cols>
  <sheetData>
    <row r="1" ht="6" customHeight="1"/>
    <row r="2" ht="25.5">
      <c r="A2" s="44" t="s">
        <v>55</v>
      </c>
    </row>
    <row r="3" spans="1:17" ht="12.75">
      <c r="A3" s="5" t="s">
        <v>0</v>
      </c>
      <c r="B3" s="5" t="s">
        <v>1</v>
      </c>
      <c r="C3" s="5" t="s">
        <v>2</v>
      </c>
      <c r="D3" s="5" t="s">
        <v>3</v>
      </c>
      <c r="E3" s="40" t="s">
        <v>4</v>
      </c>
      <c r="F3" s="42" t="s">
        <v>5</v>
      </c>
      <c r="G3" s="43"/>
      <c r="H3" s="43" t="s">
        <v>44</v>
      </c>
      <c r="I3" s="43" t="s">
        <v>45</v>
      </c>
      <c r="K3" s="43" t="s">
        <v>46</v>
      </c>
      <c r="L3" s="43" t="s">
        <v>47</v>
      </c>
      <c r="N3" s="43" t="s">
        <v>48</v>
      </c>
      <c r="O3" s="43" t="s">
        <v>49</v>
      </c>
      <c r="P3" s="43" t="s">
        <v>50</v>
      </c>
      <c r="Q3" s="43" t="s">
        <v>51</v>
      </c>
    </row>
    <row r="4" spans="1:17" ht="12.75">
      <c r="A4">
        <v>1</v>
      </c>
      <c r="B4" t="str">
        <f>'Pojat U20'!B2</f>
        <v>Jesse Ahokas</v>
      </c>
      <c r="C4" t="str">
        <f>'Pojat U20'!C2</f>
        <v>Bay</v>
      </c>
      <c r="D4" t="str">
        <f>'Pojat U20'!D2</f>
        <v>Lahti</v>
      </c>
      <c r="E4" s="38">
        <f>'Pojat U20'!E2</f>
        <v>1671</v>
      </c>
      <c r="F4" s="39">
        <f>'Pojat U20'!F2</f>
        <v>208.875</v>
      </c>
      <c r="G4">
        <f>'Pojat U20'!G2</f>
        <v>0</v>
      </c>
      <c r="H4">
        <f>'Pojat U20'!I2</f>
        <v>233</v>
      </c>
      <c r="I4">
        <f>'Pojat U20'!J2</f>
        <v>181</v>
      </c>
      <c r="K4">
        <f>'Pojat U20'!K2</f>
        <v>221</v>
      </c>
      <c r="L4">
        <f>'Pojat U20'!L2</f>
        <v>161</v>
      </c>
      <c r="N4">
        <f>'Pojat U20'!M2</f>
        <v>190</v>
      </c>
      <c r="O4">
        <f>'Pojat U20'!N2</f>
        <v>203</v>
      </c>
      <c r="P4">
        <f>'Pojat U20'!O2</f>
        <v>235</v>
      </c>
      <c r="Q4">
        <f>'Pojat U20'!P2</f>
        <v>247</v>
      </c>
    </row>
    <row r="5" spans="1:17" ht="12.75">
      <c r="A5">
        <v>2</v>
      </c>
      <c r="B5" t="str">
        <f>'Pojat U20'!B3</f>
        <v>Joni Kärkkäinen</v>
      </c>
      <c r="C5" t="str">
        <f>'Pojat U20'!C3</f>
        <v>Ice-Bowling</v>
      </c>
      <c r="D5" t="str">
        <f>'Pojat U20'!D3</f>
        <v>Ylä-Savo</v>
      </c>
      <c r="E5" s="38">
        <f>'Pojat U20'!E3</f>
        <v>1632</v>
      </c>
      <c r="F5" s="39">
        <f>'Pojat U20'!F3</f>
        <v>204</v>
      </c>
      <c r="G5">
        <f>'Pojat U20'!G3</f>
        <v>0</v>
      </c>
      <c r="H5">
        <f>'Pojat U20'!I3</f>
        <v>195</v>
      </c>
      <c r="I5">
        <f>'Pojat U20'!J3</f>
        <v>226</v>
      </c>
      <c r="K5">
        <f>'Pojat U20'!K3</f>
        <v>224</v>
      </c>
      <c r="L5">
        <f>'Pojat U20'!L3</f>
        <v>235</v>
      </c>
      <c r="N5">
        <f>'Pojat U20'!M3</f>
        <v>213</v>
      </c>
      <c r="O5">
        <f>'Pojat U20'!N3</f>
        <v>168</v>
      </c>
      <c r="P5">
        <f>'Pojat U20'!O3</f>
        <v>203</v>
      </c>
      <c r="Q5">
        <f>'Pojat U20'!P3</f>
        <v>168</v>
      </c>
    </row>
    <row r="6" spans="1:17" ht="12.75">
      <c r="A6">
        <v>3</v>
      </c>
      <c r="B6" t="str">
        <f>'Pojat U20'!B4</f>
        <v>Panu Varis</v>
      </c>
      <c r="C6" t="str">
        <f>'Pojat U20'!C4</f>
        <v>Ice-Bowling</v>
      </c>
      <c r="D6" t="str">
        <f>'Pojat U20'!D4</f>
        <v>Ylä-Savo</v>
      </c>
      <c r="E6" s="38">
        <f>'Pojat U20'!E4</f>
        <v>1613</v>
      </c>
      <c r="F6" s="39">
        <f>'Pojat U20'!F4</f>
        <v>201.625</v>
      </c>
      <c r="G6">
        <f>'Pojat U20'!G4</f>
        <v>0</v>
      </c>
      <c r="H6">
        <f>'Pojat U20'!I4</f>
        <v>230</v>
      </c>
      <c r="I6">
        <f>'Pojat U20'!J4</f>
        <v>197</v>
      </c>
      <c r="K6">
        <f>'Pojat U20'!K4</f>
        <v>189</v>
      </c>
      <c r="L6">
        <f>'Pojat U20'!L4</f>
        <v>223</v>
      </c>
      <c r="N6">
        <f>'Pojat U20'!M4</f>
        <v>207</v>
      </c>
      <c r="O6">
        <f>'Pojat U20'!N4</f>
        <v>157</v>
      </c>
      <c r="P6">
        <f>'Pojat U20'!O4</f>
        <v>221</v>
      </c>
      <c r="Q6">
        <f>'Pojat U20'!P4</f>
        <v>189</v>
      </c>
    </row>
    <row r="7" spans="1:17" ht="12.75">
      <c r="A7">
        <v>4</v>
      </c>
      <c r="B7" t="str">
        <f>'Pojat U20'!B5</f>
        <v>Nico Olsson</v>
      </c>
      <c r="C7" t="str">
        <f>'Pojat U20'!C5</f>
        <v>SQB Bowlers</v>
      </c>
      <c r="D7" t="str">
        <f>'Pojat U20'!D5</f>
        <v>Seinäjoki</v>
      </c>
      <c r="E7" s="38">
        <f>'Pojat U20'!E5</f>
        <v>1593</v>
      </c>
      <c r="F7" s="39">
        <f>'Pojat U20'!F5</f>
        <v>199.125</v>
      </c>
      <c r="G7">
        <f>'Pojat U20'!G5</f>
        <v>0</v>
      </c>
      <c r="H7">
        <f>'Pojat U20'!I5</f>
        <v>194</v>
      </c>
      <c r="I7">
        <f>'Pojat U20'!J5</f>
        <v>233</v>
      </c>
      <c r="K7">
        <f>'Pojat U20'!K5</f>
        <v>197</v>
      </c>
      <c r="L7">
        <f>'Pojat U20'!L5</f>
        <v>245</v>
      </c>
      <c r="N7">
        <f>'Pojat U20'!M5</f>
        <v>154</v>
      </c>
      <c r="O7">
        <f>'Pojat U20'!N5</f>
        <v>177</v>
      </c>
      <c r="P7">
        <f>'Pojat U20'!O5</f>
        <v>199</v>
      </c>
      <c r="Q7">
        <f>'Pojat U20'!P5</f>
        <v>194</v>
      </c>
    </row>
    <row r="8" spans="1:17" ht="12.75">
      <c r="A8">
        <v>5</v>
      </c>
      <c r="B8" t="str">
        <f>'Pojat U20'!B6</f>
        <v>Niko Aleksi Paananen</v>
      </c>
      <c r="C8" t="str">
        <f>'Pojat U20'!C6</f>
        <v>Ice-Bowling</v>
      </c>
      <c r="D8" t="str">
        <f>'Pojat U20'!D6</f>
        <v>Ylä-Savo</v>
      </c>
      <c r="E8" s="38">
        <f>'Pojat U20'!E6</f>
        <v>1589</v>
      </c>
      <c r="F8" s="39">
        <f>'Pojat U20'!F6</f>
        <v>198.625</v>
      </c>
      <c r="G8">
        <f>'Pojat U20'!G6</f>
        <v>0</v>
      </c>
      <c r="H8">
        <f>'Pojat U20'!I6</f>
        <v>151</v>
      </c>
      <c r="I8">
        <f>'Pojat U20'!J6</f>
        <v>198</v>
      </c>
      <c r="K8">
        <f>'Pojat U20'!K6</f>
        <v>199</v>
      </c>
      <c r="L8">
        <f>'Pojat U20'!L6</f>
        <v>246</v>
      </c>
      <c r="N8">
        <f>'Pojat U20'!M6</f>
        <v>166</v>
      </c>
      <c r="O8">
        <f>'Pojat U20'!N6</f>
        <v>232</v>
      </c>
      <c r="P8">
        <f>'Pojat U20'!O6</f>
        <v>217</v>
      </c>
      <c r="Q8">
        <f>'Pojat U20'!P6</f>
        <v>180</v>
      </c>
    </row>
    <row r="9" spans="1:17" ht="12.75">
      <c r="A9">
        <v>6</v>
      </c>
      <c r="B9" t="str">
        <f>'Pojat U20'!B7</f>
        <v>Simon Susiluoto</v>
      </c>
      <c r="C9" t="str">
        <f>'Pojat U20'!C7</f>
        <v>Valtti</v>
      </c>
      <c r="D9" t="str">
        <f>'Pojat U20'!D7</f>
        <v>Lahti</v>
      </c>
      <c r="E9" s="38">
        <f>'Pojat U20'!E7</f>
        <v>1581</v>
      </c>
      <c r="F9" s="39">
        <f>'Pojat U20'!F7</f>
        <v>197.625</v>
      </c>
      <c r="G9">
        <f>'Pojat U20'!G7</f>
        <v>0</v>
      </c>
      <c r="H9">
        <f>'Pojat U20'!I7</f>
        <v>170</v>
      </c>
      <c r="I9">
        <f>'Pojat U20'!J7</f>
        <v>197</v>
      </c>
      <c r="K9">
        <f>'Pojat U20'!K7</f>
        <v>243</v>
      </c>
      <c r="L9">
        <f>'Pojat U20'!L7</f>
        <v>204</v>
      </c>
      <c r="N9">
        <f>'Pojat U20'!M7</f>
        <v>220</v>
      </c>
      <c r="O9">
        <f>'Pojat U20'!N7</f>
        <v>123</v>
      </c>
      <c r="P9">
        <f>'Pojat U20'!O7</f>
        <v>235</v>
      </c>
      <c r="Q9">
        <f>'Pojat U20'!P7</f>
        <v>189</v>
      </c>
    </row>
    <row r="10" spans="1:17" ht="12.75">
      <c r="A10">
        <v>7</v>
      </c>
      <c r="B10" t="str">
        <f>'Pojat U20'!B8</f>
        <v>Tomi Turunen</v>
      </c>
      <c r="C10" t="str">
        <f>'Pojat U20'!C8</f>
        <v>Joe's Gold</v>
      </c>
      <c r="D10" t="str">
        <f>'Pojat U20'!D8</f>
        <v>Joensuu</v>
      </c>
      <c r="E10" s="38">
        <f>'Pojat U20'!E8</f>
        <v>1565</v>
      </c>
      <c r="F10" s="39">
        <f>'Pojat U20'!F8</f>
        <v>195.625</v>
      </c>
      <c r="G10">
        <f>'Pojat U20'!G8</f>
        <v>0</v>
      </c>
      <c r="H10">
        <f>'Pojat U20'!I8</f>
        <v>146</v>
      </c>
      <c r="I10">
        <f>'Pojat U20'!J8</f>
        <v>177</v>
      </c>
      <c r="K10">
        <f>'Pojat U20'!K8</f>
        <v>237</v>
      </c>
      <c r="L10">
        <f>'Pojat U20'!L8</f>
        <v>163</v>
      </c>
      <c r="N10">
        <f>'Pojat U20'!M8</f>
        <v>202</v>
      </c>
      <c r="O10">
        <f>'Pojat U20'!N8</f>
        <v>280</v>
      </c>
      <c r="P10">
        <f>'Pojat U20'!O8</f>
        <v>188</v>
      </c>
      <c r="Q10">
        <f>'Pojat U20'!P8</f>
        <v>172</v>
      </c>
    </row>
    <row r="11" spans="1:17" ht="12.75">
      <c r="A11">
        <v>8</v>
      </c>
      <c r="B11" t="str">
        <f>'Pojat U20'!B9</f>
        <v>Nico Kärkkäinen</v>
      </c>
      <c r="C11" t="str">
        <f>'Pojat U20'!C9</f>
        <v>Joe's Gold</v>
      </c>
      <c r="D11" t="str">
        <f>'Pojat U20'!D9</f>
        <v>Joensuu</v>
      </c>
      <c r="E11" s="38">
        <f>'Pojat U20'!E9</f>
        <v>1564</v>
      </c>
      <c r="F11" s="39">
        <f>'Pojat U20'!F9</f>
        <v>195.5</v>
      </c>
      <c r="G11">
        <f>'Pojat U20'!G9</f>
        <v>0</v>
      </c>
      <c r="H11">
        <f>'Pojat U20'!I9</f>
        <v>160</v>
      </c>
      <c r="I11">
        <f>'Pojat U20'!J9</f>
        <v>278</v>
      </c>
      <c r="K11">
        <f>'Pojat U20'!K9</f>
        <v>217</v>
      </c>
      <c r="L11">
        <f>'Pojat U20'!L9</f>
        <v>172</v>
      </c>
      <c r="N11">
        <f>'Pojat U20'!M9</f>
        <v>213</v>
      </c>
      <c r="O11">
        <f>'Pojat U20'!N9</f>
        <v>152</v>
      </c>
      <c r="P11">
        <f>'Pojat U20'!O9</f>
        <v>174</v>
      </c>
      <c r="Q11">
        <f>'Pojat U20'!P9</f>
        <v>198</v>
      </c>
    </row>
    <row r="13" ht="25.5">
      <c r="A13" s="44" t="s">
        <v>56</v>
      </c>
    </row>
    <row r="14" spans="1:17" ht="12.75">
      <c r="A14" s="5" t="s">
        <v>0</v>
      </c>
      <c r="B14" s="5" t="s">
        <v>1</v>
      </c>
      <c r="C14" s="5" t="s">
        <v>2</v>
      </c>
      <c r="D14" s="5" t="s">
        <v>3</v>
      </c>
      <c r="E14" s="40" t="s">
        <v>4</v>
      </c>
      <c r="F14" s="42" t="s">
        <v>5</v>
      </c>
      <c r="G14" s="43"/>
      <c r="H14" s="43" t="s">
        <v>44</v>
      </c>
      <c r="I14" s="43" t="s">
        <v>45</v>
      </c>
      <c r="K14" s="43" t="s">
        <v>46</v>
      </c>
      <c r="L14" s="43" t="s">
        <v>47</v>
      </c>
      <c r="N14" s="43" t="s">
        <v>48</v>
      </c>
      <c r="O14" s="43" t="s">
        <v>49</v>
      </c>
      <c r="P14" s="43" t="s">
        <v>50</v>
      </c>
      <c r="Q14" s="43" t="s">
        <v>51</v>
      </c>
    </row>
    <row r="15" spans="1:17" ht="12.75">
      <c r="A15">
        <v>1</v>
      </c>
      <c r="B15" t="str">
        <f>'Pojat U16'!B2</f>
        <v>Oskari Salmivesi</v>
      </c>
      <c r="C15" t="str">
        <f>'Pojat U16'!C2</f>
        <v>TKK</v>
      </c>
      <c r="D15" t="str">
        <f>'Pojat U16'!D2</f>
        <v>Tampere</v>
      </c>
      <c r="E15" s="38">
        <f>'Pojat U16'!E2</f>
        <v>1711</v>
      </c>
      <c r="F15" s="39">
        <f>'Pojat U16'!F2</f>
        <v>213.875</v>
      </c>
      <c r="G15">
        <f>'Pojat U16'!G2</f>
        <v>0</v>
      </c>
      <c r="H15">
        <f>'Pojat U16'!I2</f>
        <v>191</v>
      </c>
      <c r="I15">
        <f>'Pojat U16'!J2</f>
        <v>224</v>
      </c>
      <c r="K15">
        <f>'Pojat U16'!K2</f>
        <v>218</v>
      </c>
      <c r="L15">
        <f>'Pojat U16'!L2</f>
        <v>205</v>
      </c>
      <c r="N15">
        <f>'Pojat U16'!M2</f>
        <v>195</v>
      </c>
      <c r="O15">
        <f>'Pojat U16'!I2</f>
        <v>191</v>
      </c>
      <c r="P15">
        <f>'Pojat U16'!O2</f>
        <v>235</v>
      </c>
      <c r="Q15">
        <f>'Pojat U16'!P2</f>
        <v>225</v>
      </c>
    </row>
    <row r="16" spans="1:17" ht="12.75">
      <c r="A16">
        <v>2</v>
      </c>
      <c r="B16" t="str">
        <f>'Pojat U16'!B3</f>
        <v>Dmitrii Alimpiev</v>
      </c>
      <c r="C16" t="str">
        <f>'Pojat U16'!C3</f>
        <v>GB</v>
      </c>
      <c r="D16" t="str">
        <f>'Pojat U16'!D3</f>
        <v>Helsinki</v>
      </c>
      <c r="E16" s="38">
        <f>'Pojat U16'!E3</f>
        <v>1687</v>
      </c>
      <c r="F16" s="39">
        <f>'Pojat U16'!F3</f>
        <v>210.875</v>
      </c>
      <c r="G16">
        <f>'Pojat U16'!G3</f>
        <v>0</v>
      </c>
      <c r="H16">
        <f>'Pojat U16'!I3</f>
        <v>168</v>
      </c>
      <c r="I16">
        <f>'Pojat U16'!J3</f>
        <v>234</v>
      </c>
      <c r="K16">
        <f>'Pojat U16'!K3</f>
        <v>246</v>
      </c>
      <c r="L16">
        <f>'Pojat U16'!L3</f>
        <v>168</v>
      </c>
      <c r="N16">
        <f>'Pojat U16'!M3</f>
        <v>192</v>
      </c>
      <c r="O16">
        <f>'Pojat U16'!I3</f>
        <v>168</v>
      </c>
      <c r="P16">
        <f>'Pojat U16'!O3</f>
        <v>223</v>
      </c>
      <c r="Q16">
        <f>'Pojat U16'!P3</f>
        <v>252</v>
      </c>
    </row>
    <row r="17" spans="1:17" ht="12.75">
      <c r="A17">
        <v>3</v>
      </c>
      <c r="B17" t="str">
        <f>'Pojat U16'!B4</f>
        <v>Simo Uosukainen</v>
      </c>
      <c r="C17" t="str">
        <f>'Pojat U16'!C4</f>
        <v>ParKe</v>
      </c>
      <c r="D17" t="str">
        <f>'Pojat U16'!D4</f>
        <v>Imatra</v>
      </c>
      <c r="E17" s="38">
        <f>'Pojat U16'!E4</f>
        <v>1596</v>
      </c>
      <c r="F17" s="39">
        <f>'Pojat U16'!F4</f>
        <v>199.5</v>
      </c>
      <c r="G17">
        <f>'Pojat U16'!G4</f>
        <v>0</v>
      </c>
      <c r="H17">
        <f>'Pojat U16'!I4</f>
        <v>204</v>
      </c>
      <c r="I17">
        <f>'Pojat U16'!J4</f>
        <v>173</v>
      </c>
      <c r="K17">
        <f>'Pojat U16'!K4</f>
        <v>161</v>
      </c>
      <c r="L17">
        <f>'Pojat U16'!L4</f>
        <v>187</v>
      </c>
      <c r="N17">
        <f>'Pojat U16'!M4</f>
        <v>222</v>
      </c>
      <c r="O17">
        <f>'Pojat U16'!I4</f>
        <v>204</v>
      </c>
      <c r="P17">
        <f>'Pojat U16'!O4</f>
        <v>194</v>
      </c>
      <c r="Q17">
        <f>'Pojat U16'!P4</f>
        <v>198</v>
      </c>
    </row>
    <row r="18" spans="1:17" ht="12.75">
      <c r="A18">
        <v>4</v>
      </c>
      <c r="B18" t="str">
        <f>'Pojat U16'!B5</f>
        <v>Eemeli Norkooli</v>
      </c>
      <c r="C18" t="str">
        <f>'Pojat U16'!C5</f>
        <v>Alfa B C</v>
      </c>
      <c r="D18" t="str">
        <f>'Pojat U16'!D5</f>
        <v>Raisio</v>
      </c>
      <c r="E18" s="38">
        <f>'Pojat U16'!E5</f>
        <v>1579</v>
      </c>
      <c r="F18" s="39">
        <f>'Pojat U16'!F5</f>
        <v>197.375</v>
      </c>
      <c r="G18">
        <f>'Pojat U16'!G5</f>
        <v>0</v>
      </c>
      <c r="H18">
        <f>'Pojat U16'!I5</f>
        <v>169</v>
      </c>
      <c r="I18">
        <f>'Pojat U16'!J5</f>
        <v>200</v>
      </c>
      <c r="K18">
        <f>'Pojat U16'!K5</f>
        <v>167</v>
      </c>
      <c r="L18">
        <f>'Pojat U16'!L5</f>
        <v>177</v>
      </c>
      <c r="N18">
        <f>'Pojat U16'!M5</f>
        <v>168</v>
      </c>
      <c r="O18">
        <f>'Pojat U16'!I5</f>
        <v>169</v>
      </c>
      <c r="P18">
        <f>'Pojat U16'!O5</f>
        <v>257</v>
      </c>
      <c r="Q18">
        <f>'Pojat U16'!P5</f>
        <v>223</v>
      </c>
    </row>
    <row r="19" spans="1:17" ht="12.75">
      <c r="A19">
        <v>5</v>
      </c>
      <c r="B19" t="str">
        <f>'Pojat U16'!B6</f>
        <v>Simon Tissarinen</v>
      </c>
      <c r="C19" t="str">
        <f>'Pojat U16'!C6</f>
        <v>CPS</v>
      </c>
      <c r="D19" t="str">
        <f>'Pojat U16'!D6</f>
        <v>Kokkola</v>
      </c>
      <c r="E19" s="38">
        <f>'Pojat U16'!E6</f>
        <v>1562</v>
      </c>
      <c r="F19" s="39">
        <f>'Pojat U16'!F6</f>
        <v>195.25</v>
      </c>
      <c r="G19">
        <f>'Pojat U16'!G6</f>
        <v>0</v>
      </c>
      <c r="H19">
        <f>'Pojat U16'!I6</f>
        <v>188</v>
      </c>
      <c r="I19">
        <f>'Pojat U16'!J6</f>
        <v>177</v>
      </c>
      <c r="K19">
        <f>'Pojat U16'!K6</f>
        <v>214</v>
      </c>
      <c r="L19">
        <f>'Pojat U16'!L6</f>
        <v>144</v>
      </c>
      <c r="N19">
        <f>'Pojat U16'!M6</f>
        <v>226</v>
      </c>
      <c r="O19">
        <f>'Pojat U16'!I6</f>
        <v>188</v>
      </c>
      <c r="P19">
        <f>'Pojat U16'!O6</f>
        <v>204</v>
      </c>
      <c r="Q19">
        <f>'Pojat U16'!P6</f>
        <v>217</v>
      </c>
    </row>
    <row r="20" spans="1:17" ht="12.75">
      <c r="A20">
        <v>6</v>
      </c>
      <c r="B20" t="str">
        <f>'Pojat U16'!B7</f>
        <v>Rami Mukkula</v>
      </c>
      <c r="C20" t="str">
        <f>'Pojat U16'!C7</f>
        <v>All Stars</v>
      </c>
      <c r="D20" t="str">
        <f>'Pojat U16'!D7</f>
        <v>Kouvola</v>
      </c>
      <c r="E20" s="38">
        <f>'Pojat U16'!E7</f>
        <v>1562</v>
      </c>
      <c r="F20" s="39">
        <f>'Pojat U16'!F7</f>
        <v>195.25</v>
      </c>
      <c r="G20">
        <f>'Pojat U16'!G7</f>
        <v>0</v>
      </c>
      <c r="H20">
        <f>'Pojat U16'!I7</f>
        <v>188</v>
      </c>
      <c r="I20">
        <f>'Pojat U16'!J7</f>
        <v>201</v>
      </c>
      <c r="K20">
        <f>'Pojat U16'!K7</f>
        <v>178</v>
      </c>
      <c r="L20">
        <f>'Pojat U16'!L7</f>
        <v>174</v>
      </c>
      <c r="N20">
        <f>'Pojat U16'!M7</f>
        <v>211</v>
      </c>
      <c r="O20">
        <f>'Pojat U16'!N7</f>
        <v>199</v>
      </c>
      <c r="P20">
        <f>'Pojat U16'!O7</f>
        <v>207</v>
      </c>
      <c r="Q20">
        <f>'Pojat U16'!P7</f>
        <v>204</v>
      </c>
    </row>
    <row r="21" spans="1:17" ht="12.75">
      <c r="A21">
        <v>7</v>
      </c>
      <c r="B21" t="str">
        <f>'Pojat U16'!B8</f>
        <v>Otso Kahila</v>
      </c>
      <c r="C21" t="str">
        <f>'Pojat U16'!C8</f>
        <v>Mistral</v>
      </c>
      <c r="D21" t="str">
        <f>'Pojat U16'!D8</f>
        <v>Loviisa</v>
      </c>
      <c r="E21" s="38">
        <f>'Pojat U16'!E8</f>
        <v>1546</v>
      </c>
      <c r="F21" s="39">
        <f>'Pojat U16'!F8</f>
        <v>193.25</v>
      </c>
      <c r="G21">
        <f>'Pojat U16'!G8</f>
        <v>0</v>
      </c>
      <c r="H21">
        <f>'Pojat U16'!I8</f>
        <v>194</v>
      </c>
      <c r="I21">
        <f>'Pojat U16'!J8</f>
        <v>169</v>
      </c>
      <c r="K21">
        <f>'Pojat U16'!K8</f>
        <v>204</v>
      </c>
      <c r="L21">
        <f>'Pojat U16'!L8</f>
        <v>215</v>
      </c>
      <c r="N21">
        <f>'Pojat U16'!M8</f>
        <v>162</v>
      </c>
      <c r="O21">
        <f>'Pojat U16'!N8</f>
        <v>171</v>
      </c>
      <c r="P21">
        <f>'Pojat U16'!O8</f>
        <v>216</v>
      </c>
      <c r="Q21">
        <f>'Pojat U16'!P8</f>
        <v>215</v>
      </c>
    </row>
    <row r="22" spans="1:17" ht="12.75">
      <c r="A22">
        <v>8</v>
      </c>
      <c r="B22" t="str">
        <f>'Pojat U16'!B9</f>
        <v>Onni Riikonen</v>
      </c>
      <c r="C22" t="str">
        <f>'Pojat U16'!C9</f>
        <v>Mainarit</v>
      </c>
      <c r="D22" t="str">
        <f>'Pojat U16'!D9</f>
        <v>Varkaus</v>
      </c>
      <c r="E22" s="38">
        <f>'Pojat U16'!E9</f>
        <v>1545</v>
      </c>
      <c r="F22" s="39">
        <f>'Pojat U16'!F9</f>
        <v>193.125</v>
      </c>
      <c r="G22">
        <f>'Pojat U16'!G9</f>
        <v>0</v>
      </c>
      <c r="H22">
        <f>'Pojat U16'!I9</f>
        <v>181</v>
      </c>
      <c r="I22">
        <f>'Pojat U16'!J9</f>
        <v>215</v>
      </c>
      <c r="K22">
        <f>'Pojat U16'!K9</f>
        <v>177</v>
      </c>
      <c r="L22">
        <f>'Pojat U16'!L9</f>
        <v>215</v>
      </c>
      <c r="N22">
        <f>'Pojat U16'!M9</f>
        <v>185</v>
      </c>
      <c r="O22">
        <f>'Pojat U16'!N9</f>
        <v>162</v>
      </c>
      <c r="P22">
        <f>'Pojat U16'!O9</f>
        <v>199</v>
      </c>
      <c r="Q22">
        <f>'Pojat U16'!P9</f>
        <v>211</v>
      </c>
    </row>
    <row r="24" ht="25.5">
      <c r="A24" s="44" t="s">
        <v>57</v>
      </c>
    </row>
    <row r="25" spans="1:18" s="1" customFormat="1" ht="12.75">
      <c r="A25" s="5" t="s">
        <v>0</v>
      </c>
      <c r="B25" s="5" t="s">
        <v>1</v>
      </c>
      <c r="C25" s="5" t="s">
        <v>2</v>
      </c>
      <c r="D25" s="5" t="s">
        <v>3</v>
      </c>
      <c r="E25" s="40" t="s">
        <v>4</v>
      </c>
      <c r="F25" s="40" t="s">
        <v>27</v>
      </c>
      <c r="G25" s="41"/>
      <c r="H25" s="40" t="s">
        <v>28</v>
      </c>
      <c r="I25" s="42" t="s">
        <v>5</v>
      </c>
      <c r="J25" s="43"/>
      <c r="K25" s="43" t="s">
        <v>44</v>
      </c>
      <c r="L25" s="43" t="s">
        <v>45</v>
      </c>
      <c r="M25" s="43" t="s">
        <v>46</v>
      </c>
      <c r="N25" s="43" t="s">
        <v>47</v>
      </c>
      <c r="O25" s="43" t="s">
        <v>48</v>
      </c>
      <c r="P25" s="43" t="s">
        <v>49</v>
      </c>
      <c r="Q25" s="43" t="s">
        <v>50</v>
      </c>
      <c r="R25" s="43" t="s">
        <v>51</v>
      </c>
    </row>
    <row r="26" spans="1:18" ht="12.75">
      <c r="A26">
        <v>1</v>
      </c>
      <c r="B26" t="str">
        <f>'Tytöt U20'!B2</f>
        <v>Teea Mäkelä</v>
      </c>
      <c r="C26" t="str">
        <f>'Tytöt U20'!C2</f>
        <v>TPS</v>
      </c>
      <c r="D26" t="str">
        <f>'Tytöt U20'!D2</f>
        <v>Turku</v>
      </c>
      <c r="E26" s="38">
        <f>'Tytöt U20'!E2</f>
        <v>1720</v>
      </c>
      <c r="F26" t="e">
        <f>'Tytöt U20'!#REF!</f>
        <v>#REF!</v>
      </c>
      <c r="H26" t="e">
        <f>'Tytöt U20'!#REF!</f>
        <v>#REF!</v>
      </c>
      <c r="I26" s="39">
        <f>'Tytöt U20'!F2</f>
        <v>215</v>
      </c>
      <c r="J26">
        <f>'Tytöt U20'!G2</f>
        <v>0</v>
      </c>
      <c r="K26">
        <f>'Tytöt U20'!I2</f>
        <v>235</v>
      </c>
      <c r="L26">
        <f>'Tytöt U20'!J2</f>
        <v>219</v>
      </c>
      <c r="M26">
        <f>'Tytöt U20'!K2</f>
        <v>236</v>
      </c>
      <c r="N26">
        <f>'Tytöt U20'!L2</f>
        <v>214</v>
      </c>
      <c r="O26">
        <f>'Tytöt U20'!M2</f>
        <v>191</v>
      </c>
      <c r="P26">
        <f>'Tytöt U20'!N2</f>
        <v>200</v>
      </c>
      <c r="Q26">
        <f>'Tytöt U20'!O2</f>
        <v>237</v>
      </c>
      <c r="R26">
        <f>'Tytöt U20'!P2</f>
        <v>188</v>
      </c>
    </row>
    <row r="27" spans="1:18" ht="12.75">
      <c r="A27">
        <v>2</v>
      </c>
      <c r="B27" t="str">
        <f>'Tytöt U20'!B3</f>
        <v>Jaana Rapeli</v>
      </c>
      <c r="C27" t="str">
        <f>'Tytöt U20'!C3</f>
        <v>Bay</v>
      </c>
      <c r="D27" t="str">
        <f>'Tytöt U20'!D3</f>
        <v>Lahti</v>
      </c>
      <c r="E27" s="38">
        <f>'Tytöt U20'!E3</f>
        <v>1549</v>
      </c>
      <c r="F27" t="e">
        <f>'Tytöt U20'!#REF!</f>
        <v>#REF!</v>
      </c>
      <c r="H27" t="e">
        <f>'Tytöt U20'!#REF!</f>
        <v>#REF!</v>
      </c>
      <c r="I27" s="39">
        <f>'Tytöt U20'!F3</f>
        <v>193.625</v>
      </c>
      <c r="J27">
        <f>'Tytöt U20'!G3</f>
        <v>0</v>
      </c>
      <c r="K27">
        <f>'Tytöt U20'!I3</f>
        <v>191</v>
      </c>
      <c r="L27">
        <f>'Tytöt U20'!J3</f>
        <v>164</v>
      </c>
      <c r="M27">
        <f>'Tytöt U20'!K3</f>
        <v>243</v>
      </c>
      <c r="N27">
        <f>'Tytöt U20'!L3</f>
        <v>218</v>
      </c>
      <c r="O27">
        <f>'Tytöt U20'!M3</f>
        <v>185</v>
      </c>
      <c r="P27">
        <f>'Tytöt U20'!N3</f>
        <v>194</v>
      </c>
      <c r="Q27">
        <f>'Tytöt U20'!O3</f>
        <v>195</v>
      </c>
      <c r="R27">
        <f>'Tytöt U20'!P3</f>
        <v>159</v>
      </c>
    </row>
    <row r="28" spans="1:18" ht="12.75">
      <c r="A28">
        <v>3</v>
      </c>
      <c r="B28" t="str">
        <f>'Tytöt U20'!B4</f>
        <v>Elli Koivisto</v>
      </c>
      <c r="C28" t="str">
        <f>'Tytöt U20'!C4</f>
        <v>Cherry</v>
      </c>
      <c r="D28" t="str">
        <f>'Tytöt U20'!D4</f>
        <v>Tampere</v>
      </c>
      <c r="E28" s="38">
        <f>'Tytöt U20'!E4</f>
        <v>1526</v>
      </c>
      <c r="F28" t="e">
        <f>'Tytöt U20'!#REF!</f>
        <v>#REF!</v>
      </c>
      <c r="H28" t="e">
        <f>'Tytöt U20'!#REF!</f>
        <v>#REF!</v>
      </c>
      <c r="I28" s="39">
        <f>'Tytöt U20'!F4</f>
        <v>190.75</v>
      </c>
      <c r="J28">
        <f>'Tytöt U20'!G4</f>
        <v>0</v>
      </c>
      <c r="K28">
        <f>'Tytöt U20'!I4</f>
        <v>168</v>
      </c>
      <c r="L28">
        <f>'Tytöt U20'!J4</f>
        <v>178</v>
      </c>
      <c r="M28">
        <f>'Tytöt U20'!K4</f>
        <v>206</v>
      </c>
      <c r="N28">
        <f>'Tytöt U20'!L4</f>
        <v>206</v>
      </c>
      <c r="O28">
        <f>'Tytöt U20'!M4</f>
        <v>178</v>
      </c>
      <c r="P28">
        <f>'Tytöt U20'!N4</f>
        <v>215</v>
      </c>
      <c r="Q28">
        <f>'Tytöt U20'!O4</f>
        <v>172</v>
      </c>
      <c r="R28">
        <f>'Tytöt U20'!P4</f>
        <v>203</v>
      </c>
    </row>
    <row r="29" spans="1:18" ht="12.75">
      <c r="A29">
        <v>4</v>
      </c>
      <c r="B29" t="str">
        <f>'Tytöt U20'!B5</f>
        <v>Anastasiy Fedorova</v>
      </c>
      <c r="C29" t="str">
        <f>'Tytöt U20'!C5</f>
        <v>GB</v>
      </c>
      <c r="D29" t="str">
        <f>'Tytöt U20'!D5</f>
        <v>Helsinki</v>
      </c>
      <c r="E29" s="38">
        <f>'Tytöt U20'!E5</f>
        <v>1448</v>
      </c>
      <c r="F29" t="e">
        <f>'Tytöt U20'!#REF!</f>
        <v>#REF!</v>
      </c>
      <c r="H29" t="e">
        <f>'Tytöt U20'!#REF!</f>
        <v>#REF!</v>
      </c>
      <c r="I29" s="39">
        <f>'Tytöt U20'!F5</f>
        <v>181</v>
      </c>
      <c r="J29">
        <f>'Tytöt U20'!G5</f>
        <v>0</v>
      </c>
      <c r="K29">
        <f>'Tytöt U20'!I5</f>
        <v>158</v>
      </c>
      <c r="L29">
        <f>'Tytöt U20'!J5</f>
        <v>202</v>
      </c>
      <c r="M29">
        <f>'Tytöt U20'!K5</f>
        <v>173</v>
      </c>
      <c r="N29">
        <f>'Tytöt U20'!L5</f>
        <v>170</v>
      </c>
      <c r="O29">
        <f>'Tytöt U20'!M5</f>
        <v>202</v>
      </c>
      <c r="P29">
        <f>'Tytöt U20'!N5</f>
        <v>172</v>
      </c>
      <c r="Q29">
        <f>'Tytöt U20'!O5</f>
        <v>202</v>
      </c>
      <c r="R29">
        <f>'Tytöt U20'!P5</f>
        <v>169</v>
      </c>
    </row>
    <row r="30" spans="1:18" ht="12.75">
      <c r="A30">
        <v>5</v>
      </c>
      <c r="B30" t="str">
        <f>'Tytöt U20'!B6</f>
        <v>Marjaana Hytönen</v>
      </c>
      <c r="C30" t="str">
        <f>'Tytöt U20'!C6</f>
        <v>TPS</v>
      </c>
      <c r="D30" t="str">
        <f>'Tytöt U20'!D6</f>
        <v>Turku</v>
      </c>
      <c r="E30" s="38">
        <f>'Tytöt U20'!E6</f>
        <v>1377</v>
      </c>
      <c r="F30" t="e">
        <f>'Tytöt U20'!#REF!</f>
        <v>#REF!</v>
      </c>
      <c r="H30" t="e">
        <f>'Tytöt U20'!#REF!</f>
        <v>#REF!</v>
      </c>
      <c r="I30" s="39">
        <f>'Tytöt U20'!F6</f>
        <v>172.125</v>
      </c>
      <c r="J30">
        <f>'Tytöt U20'!G6</f>
        <v>0</v>
      </c>
      <c r="K30">
        <f>'Tytöt U20'!I6</f>
        <v>136</v>
      </c>
      <c r="L30">
        <f>'Tytöt U20'!J6</f>
        <v>210</v>
      </c>
      <c r="M30">
        <f>'Tytöt U20'!K6</f>
        <v>178</v>
      </c>
      <c r="N30">
        <f>'Tytöt U20'!L6</f>
        <v>153</v>
      </c>
      <c r="O30">
        <f>'Tytöt U20'!M6</f>
        <v>202</v>
      </c>
      <c r="P30">
        <f>'Tytöt U20'!N6</f>
        <v>174</v>
      </c>
      <c r="Q30">
        <f>'Tytöt U20'!O6</f>
        <v>154</v>
      </c>
      <c r="R30">
        <f>'Tytöt U20'!P6</f>
        <v>170</v>
      </c>
    </row>
    <row r="31" spans="1:18" ht="12.75">
      <c r="A31">
        <v>6</v>
      </c>
      <c r="B31" t="str">
        <f>'Tytöt U20'!B7</f>
        <v>Senni Savikurki</v>
      </c>
      <c r="C31" t="str">
        <f>'Tytöt U20'!C7</f>
        <v>GB</v>
      </c>
      <c r="D31" t="str">
        <f>'Tytöt U20'!D7</f>
        <v>Helsinki</v>
      </c>
      <c r="E31" s="38">
        <f>'Tytöt U20'!E7</f>
        <v>852</v>
      </c>
      <c r="F31" t="e">
        <f>'Tytöt U20'!#REF!</f>
        <v>#REF!</v>
      </c>
      <c r="H31" t="e">
        <f>'Tytöt U20'!#REF!</f>
        <v>#REF!</v>
      </c>
      <c r="I31" s="39">
        <f>'Tytöt U20'!F7</f>
        <v>170.4</v>
      </c>
      <c r="J31">
        <f>'Tytöt U20'!G7</f>
        <v>0</v>
      </c>
      <c r="K31">
        <f>'Tytöt U20'!I7</f>
        <v>173</v>
      </c>
      <c r="L31">
        <f>'Tytöt U20'!J7</f>
        <v>178</v>
      </c>
      <c r="M31">
        <f>'Tytöt U20'!K7</f>
        <v>151</v>
      </c>
      <c r="N31">
        <f>'Tytöt U20'!L7</f>
        <v>184</v>
      </c>
      <c r="O31">
        <f>'Tytöt U20'!M7</f>
        <v>166</v>
      </c>
      <c r="P31">
        <f>'Tytöt U20'!N7</f>
        <v>0</v>
      </c>
      <c r="Q31">
        <f>'Tytöt U20'!O7</f>
        <v>0</v>
      </c>
      <c r="R31">
        <f>'Tytöt U20'!P7</f>
        <v>0</v>
      </c>
    </row>
    <row r="32" spans="1:18" ht="12.75">
      <c r="A32">
        <v>7</v>
      </c>
      <c r="B32">
        <f>'Tytöt U20'!B8</f>
        <v>0</v>
      </c>
      <c r="C32">
        <f>'Tytöt U20'!C8</f>
        <v>0</v>
      </c>
      <c r="D32">
        <f>'Tytöt U20'!D8</f>
        <v>0</v>
      </c>
      <c r="E32" s="38">
        <f>'Tytöt U20'!E8</f>
        <v>0</v>
      </c>
      <c r="F32" t="e">
        <f>'Tytöt U20'!#REF!</f>
        <v>#REF!</v>
      </c>
      <c r="H32" t="e">
        <f>'Tytöt U20'!#REF!</f>
        <v>#REF!</v>
      </c>
      <c r="I32" s="39">
        <f>'Tytöt U20'!F8</f>
        <v>0</v>
      </c>
      <c r="J32">
        <f>'Tytöt U20'!G8</f>
        <v>0</v>
      </c>
      <c r="K32">
        <f>'Tytöt U20'!L8</f>
        <v>0</v>
      </c>
      <c r="L32">
        <f>'Tytöt U20'!M8</f>
        <v>0</v>
      </c>
      <c r="M32">
        <f>'Tytöt U20'!N8</f>
        <v>0</v>
      </c>
      <c r="N32">
        <f>'Tytöt U20'!O8</f>
        <v>0</v>
      </c>
      <c r="O32">
        <f>'Tytöt U20'!P8</f>
        <v>0</v>
      </c>
      <c r="P32">
        <f>'Tytöt U20'!Q8</f>
        <v>0</v>
      </c>
      <c r="Q32">
        <f>'Tytöt U20'!R8</f>
        <v>0</v>
      </c>
      <c r="R32">
        <f>'Tytöt U20'!S8</f>
        <v>0</v>
      </c>
    </row>
    <row r="33" spans="1:18" ht="12.75">
      <c r="A33">
        <v>8</v>
      </c>
      <c r="B33">
        <f>'Tytöt U20'!B9</f>
        <v>0</v>
      </c>
      <c r="C33">
        <f>'Tytöt U20'!C9</f>
        <v>0</v>
      </c>
      <c r="D33">
        <f>'Tytöt U20'!D9</f>
        <v>0</v>
      </c>
      <c r="E33" s="38">
        <f>'Tytöt U20'!E9</f>
        <v>0</v>
      </c>
      <c r="F33" t="e">
        <f>'Tytöt U20'!#REF!</f>
        <v>#REF!</v>
      </c>
      <c r="H33" t="e">
        <f>'Tytöt U20'!#REF!</f>
        <v>#REF!</v>
      </c>
      <c r="I33" s="39">
        <f>'Tytöt U20'!F9</f>
        <v>0</v>
      </c>
      <c r="J33">
        <f>'Tytöt U20'!G9</f>
        <v>0</v>
      </c>
      <c r="K33">
        <f>'Tytöt U20'!L9</f>
        <v>0</v>
      </c>
      <c r="L33">
        <f>'Tytöt U20'!M9</f>
        <v>0</v>
      </c>
      <c r="M33">
        <f>'Tytöt U20'!N9</f>
        <v>0</v>
      </c>
      <c r="N33">
        <f>'Tytöt U20'!O9</f>
        <v>0</v>
      </c>
      <c r="O33">
        <f>'Tytöt U20'!P9</f>
        <v>0</v>
      </c>
      <c r="P33">
        <f>'Tytöt U20'!Q9</f>
        <v>0</v>
      </c>
      <c r="Q33">
        <f>'Tytöt U20'!R9</f>
        <v>0</v>
      </c>
      <c r="R33">
        <f>'Tytöt U20'!S9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P17"/>
  <sheetViews>
    <sheetView tabSelected="1" zoomScale="126" zoomScaleNormal="126" zoomScalePageLayoutView="0" workbookViewId="0" topLeftCell="A1">
      <pane xSplit="6" topLeftCell="G1" activePane="topRight" state="frozen"/>
      <selection pane="topLeft" activeCell="A1" sqref="A1"/>
      <selection pane="topRight" activeCell="B15" sqref="B15"/>
    </sheetView>
  </sheetViews>
  <sheetFormatPr defaultColWidth="9.140625" defaultRowHeight="12.75"/>
  <cols>
    <col min="1" max="1" width="4.8515625" style="1" customWidth="1"/>
    <col min="2" max="2" width="23.140625" style="1" customWidth="1"/>
    <col min="3" max="3" width="15.57421875" style="1" bestFit="1" customWidth="1"/>
    <col min="4" max="4" width="17.140625" style="1" customWidth="1"/>
    <col min="5" max="5" width="7.00390625" style="2" customWidth="1"/>
    <col min="6" max="6" width="9.140625" style="3" customWidth="1"/>
    <col min="7" max="8" width="3.28125" style="1" customWidth="1"/>
    <col min="9" max="16" width="6.8515625" style="2" bestFit="1" customWidth="1"/>
    <col min="17" max="16384" width="9.140625" style="1" customWidth="1"/>
  </cols>
  <sheetData>
    <row r="1" spans="1:16" ht="12.7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 t="s">
        <v>5</v>
      </c>
      <c r="G1" s="9" t="s">
        <v>59</v>
      </c>
      <c r="H1" s="9" t="s">
        <v>82</v>
      </c>
      <c r="I1" s="10" t="s">
        <v>44</v>
      </c>
      <c r="J1" s="10" t="s">
        <v>45</v>
      </c>
      <c r="K1" s="10" t="s">
        <v>46</v>
      </c>
      <c r="L1" s="10" t="s">
        <v>47</v>
      </c>
      <c r="M1" s="10" t="s">
        <v>48</v>
      </c>
      <c r="N1" s="10" t="s">
        <v>49</v>
      </c>
      <c r="O1" s="10" t="s">
        <v>50</v>
      </c>
      <c r="P1" s="10" t="s">
        <v>51</v>
      </c>
    </row>
    <row r="2" spans="1:16" s="11" customFormat="1" ht="14.25">
      <c r="A2" s="11" t="s">
        <v>9</v>
      </c>
      <c r="B2" s="11" t="s">
        <v>69</v>
      </c>
      <c r="C2" s="11" t="s">
        <v>54</v>
      </c>
      <c r="D2" s="11" t="s">
        <v>16</v>
      </c>
      <c r="E2" s="11">
        <v>1671</v>
      </c>
      <c r="F2" s="60">
        <v>208.875</v>
      </c>
      <c r="H2" s="11">
        <v>8</v>
      </c>
      <c r="I2" s="11">
        <v>233</v>
      </c>
      <c r="J2" s="11">
        <v>181</v>
      </c>
      <c r="K2" s="11">
        <v>221</v>
      </c>
      <c r="L2" s="11">
        <v>161</v>
      </c>
      <c r="M2" s="11">
        <v>190</v>
      </c>
      <c r="N2" s="11">
        <v>203</v>
      </c>
      <c r="O2" s="11">
        <v>235</v>
      </c>
      <c r="P2" s="11">
        <v>247</v>
      </c>
    </row>
    <row r="3" spans="1:16" s="11" customFormat="1" ht="14.25">
      <c r="A3" s="11" t="s">
        <v>10</v>
      </c>
      <c r="B3" s="11" t="s">
        <v>84</v>
      </c>
      <c r="C3" s="11" t="s">
        <v>112</v>
      </c>
      <c r="D3" s="11" t="s">
        <v>61</v>
      </c>
      <c r="E3" s="11">
        <v>1632</v>
      </c>
      <c r="F3" s="60">
        <v>204</v>
      </c>
      <c r="H3" s="11">
        <v>8</v>
      </c>
      <c r="I3" s="11">
        <v>195</v>
      </c>
      <c r="J3" s="11">
        <v>226</v>
      </c>
      <c r="K3" s="11">
        <v>224</v>
      </c>
      <c r="L3" s="11">
        <v>235</v>
      </c>
      <c r="M3" s="11">
        <v>213</v>
      </c>
      <c r="N3" s="11">
        <v>168</v>
      </c>
      <c r="O3" s="11">
        <v>203</v>
      </c>
      <c r="P3" s="11">
        <v>168</v>
      </c>
    </row>
    <row r="4" spans="1:16" s="11" customFormat="1" ht="14.25">
      <c r="A4" s="11" t="s">
        <v>12</v>
      </c>
      <c r="B4" s="11" t="s">
        <v>116</v>
      </c>
      <c r="C4" s="11" t="s">
        <v>112</v>
      </c>
      <c r="D4" s="11" t="s">
        <v>61</v>
      </c>
      <c r="E4" s="11">
        <v>1613</v>
      </c>
      <c r="F4" s="60">
        <v>201.625</v>
      </c>
      <c r="H4" s="11">
        <v>8</v>
      </c>
      <c r="I4" s="11">
        <v>230</v>
      </c>
      <c r="J4" s="11">
        <v>197</v>
      </c>
      <c r="K4" s="11">
        <v>189</v>
      </c>
      <c r="L4" s="11">
        <v>223</v>
      </c>
      <c r="M4" s="11">
        <v>207</v>
      </c>
      <c r="N4" s="11">
        <v>157</v>
      </c>
      <c r="O4" s="11">
        <v>221</v>
      </c>
      <c r="P4" s="11">
        <v>189</v>
      </c>
    </row>
    <row r="5" spans="1:16" s="11" customFormat="1" ht="14.25">
      <c r="A5" s="11" t="s">
        <v>13</v>
      </c>
      <c r="B5" s="11" t="s">
        <v>98</v>
      </c>
      <c r="C5" s="11" t="s">
        <v>99</v>
      </c>
      <c r="D5" s="11" t="s">
        <v>100</v>
      </c>
      <c r="E5" s="11">
        <v>1593</v>
      </c>
      <c r="F5" s="60">
        <v>199.125</v>
      </c>
      <c r="H5" s="11">
        <v>8</v>
      </c>
      <c r="I5" s="11">
        <v>194</v>
      </c>
      <c r="J5" s="11">
        <v>233</v>
      </c>
      <c r="K5" s="11">
        <v>197</v>
      </c>
      <c r="L5" s="11">
        <v>245</v>
      </c>
      <c r="M5" s="11">
        <v>154</v>
      </c>
      <c r="N5" s="11">
        <v>177</v>
      </c>
      <c r="O5" s="11">
        <v>199</v>
      </c>
      <c r="P5" s="11">
        <v>194</v>
      </c>
    </row>
    <row r="6" spans="1:16" s="11" customFormat="1" ht="14.25">
      <c r="A6" s="11" t="s">
        <v>15</v>
      </c>
      <c r="B6" s="11" t="s">
        <v>85</v>
      </c>
      <c r="C6" s="11" t="s">
        <v>112</v>
      </c>
      <c r="D6" s="11" t="s">
        <v>61</v>
      </c>
      <c r="E6" s="11">
        <v>1589</v>
      </c>
      <c r="F6" s="60">
        <v>198.625</v>
      </c>
      <c r="H6" s="11">
        <v>8</v>
      </c>
      <c r="I6" s="11">
        <v>151</v>
      </c>
      <c r="J6" s="11">
        <v>198</v>
      </c>
      <c r="K6" s="11">
        <v>199</v>
      </c>
      <c r="L6" s="11">
        <v>246</v>
      </c>
      <c r="M6" s="11">
        <v>166</v>
      </c>
      <c r="N6" s="11">
        <v>232</v>
      </c>
      <c r="O6" s="11">
        <v>217</v>
      </c>
      <c r="P6" s="11">
        <v>180</v>
      </c>
    </row>
    <row r="7" spans="1:16" s="11" customFormat="1" ht="14.25">
      <c r="A7" s="11" t="s">
        <v>17</v>
      </c>
      <c r="B7" s="11" t="s">
        <v>83</v>
      </c>
      <c r="C7" s="11" t="s">
        <v>121</v>
      </c>
      <c r="D7" s="11" t="s">
        <v>16</v>
      </c>
      <c r="E7" s="11">
        <v>1581</v>
      </c>
      <c r="F7" s="60">
        <v>197.625</v>
      </c>
      <c r="H7" s="11">
        <v>8</v>
      </c>
      <c r="I7" s="11">
        <v>170</v>
      </c>
      <c r="J7" s="11">
        <v>197</v>
      </c>
      <c r="K7" s="11">
        <v>243</v>
      </c>
      <c r="L7" s="11">
        <v>204</v>
      </c>
      <c r="M7" s="11">
        <v>220</v>
      </c>
      <c r="N7" s="11">
        <v>123</v>
      </c>
      <c r="O7" s="11">
        <v>235</v>
      </c>
      <c r="P7" s="11">
        <v>189</v>
      </c>
    </row>
    <row r="8" spans="1:16" s="11" customFormat="1" ht="14.25">
      <c r="A8" s="11" t="s">
        <v>18</v>
      </c>
      <c r="B8" s="11" t="s">
        <v>94</v>
      </c>
      <c r="C8" s="11" t="s">
        <v>95</v>
      </c>
      <c r="D8" s="11" t="s">
        <v>96</v>
      </c>
      <c r="E8" s="11">
        <v>1565</v>
      </c>
      <c r="F8" s="60">
        <v>195.625</v>
      </c>
      <c r="H8" s="11">
        <v>8</v>
      </c>
      <c r="I8" s="11">
        <v>146</v>
      </c>
      <c r="J8" s="11">
        <v>177</v>
      </c>
      <c r="K8" s="11">
        <v>237</v>
      </c>
      <c r="L8" s="11">
        <v>163</v>
      </c>
      <c r="M8" s="11">
        <v>202</v>
      </c>
      <c r="N8" s="11">
        <v>280</v>
      </c>
      <c r="O8" s="11">
        <v>188</v>
      </c>
      <c r="P8" s="11">
        <v>172</v>
      </c>
    </row>
    <row r="9" spans="1:16" s="11" customFormat="1" ht="15" thickBot="1">
      <c r="A9" s="58" t="s">
        <v>19</v>
      </c>
      <c r="B9" s="58" t="s">
        <v>120</v>
      </c>
      <c r="C9" s="58" t="s">
        <v>95</v>
      </c>
      <c r="D9" s="58" t="s">
        <v>96</v>
      </c>
      <c r="E9" s="58">
        <v>1564</v>
      </c>
      <c r="F9" s="62">
        <v>195.5</v>
      </c>
      <c r="G9" s="58"/>
      <c r="H9" s="58">
        <v>8</v>
      </c>
      <c r="I9" s="58">
        <v>160</v>
      </c>
      <c r="J9" s="58">
        <v>278</v>
      </c>
      <c r="K9" s="58">
        <v>217</v>
      </c>
      <c r="L9" s="58">
        <v>172</v>
      </c>
      <c r="M9" s="58">
        <v>213</v>
      </c>
      <c r="N9" s="58">
        <v>152</v>
      </c>
      <c r="O9" s="58">
        <v>174</v>
      </c>
      <c r="P9" s="58">
        <v>198</v>
      </c>
    </row>
    <row r="10" spans="1:16" s="11" customFormat="1" ht="14.25">
      <c r="A10" s="11" t="s">
        <v>20</v>
      </c>
      <c r="B10" s="11" t="s">
        <v>122</v>
      </c>
      <c r="C10" s="11" t="s">
        <v>123</v>
      </c>
      <c r="D10" s="11" t="s">
        <v>67</v>
      </c>
      <c r="E10" s="11">
        <v>1518</v>
      </c>
      <c r="F10" s="60">
        <v>189.75</v>
      </c>
      <c r="H10" s="11">
        <v>8</v>
      </c>
      <c r="I10" s="11">
        <v>200</v>
      </c>
      <c r="J10" s="11">
        <v>195</v>
      </c>
      <c r="K10" s="11">
        <v>208</v>
      </c>
      <c r="L10" s="11">
        <v>245</v>
      </c>
      <c r="M10" s="11">
        <v>191</v>
      </c>
      <c r="N10" s="11">
        <v>163</v>
      </c>
      <c r="O10" s="11">
        <v>157</v>
      </c>
      <c r="P10" s="11">
        <v>159</v>
      </c>
    </row>
    <row r="11" spans="1:16" s="11" customFormat="1" ht="14.25">
      <c r="A11" s="11" t="s">
        <v>21</v>
      </c>
      <c r="B11" s="11" t="s">
        <v>70</v>
      </c>
      <c r="C11" s="11" t="s">
        <v>112</v>
      </c>
      <c r="D11" s="11" t="s">
        <v>61</v>
      </c>
      <c r="E11" s="11">
        <v>1449</v>
      </c>
      <c r="F11" s="60">
        <v>181.125</v>
      </c>
      <c r="H11" s="11">
        <v>8</v>
      </c>
      <c r="I11" s="11">
        <v>191</v>
      </c>
      <c r="J11" s="11">
        <v>187</v>
      </c>
      <c r="K11" s="11">
        <v>175</v>
      </c>
      <c r="L11" s="11">
        <v>169</v>
      </c>
      <c r="M11" s="11">
        <v>181</v>
      </c>
      <c r="N11" s="11">
        <v>160</v>
      </c>
      <c r="O11" s="11">
        <v>192</v>
      </c>
      <c r="P11" s="11">
        <v>194</v>
      </c>
    </row>
    <row r="12" spans="1:16" s="11" customFormat="1" ht="14.25">
      <c r="A12" s="11" t="s">
        <v>23</v>
      </c>
      <c r="B12" s="11" t="s">
        <v>117</v>
      </c>
      <c r="C12" s="11" t="s">
        <v>118</v>
      </c>
      <c r="D12" s="11" t="s">
        <v>119</v>
      </c>
      <c r="E12" s="11">
        <v>1446</v>
      </c>
      <c r="F12" s="60">
        <v>180.75</v>
      </c>
      <c r="H12" s="11">
        <v>8</v>
      </c>
      <c r="I12" s="11">
        <v>173</v>
      </c>
      <c r="J12" s="11">
        <v>169</v>
      </c>
      <c r="K12" s="11">
        <v>205</v>
      </c>
      <c r="L12" s="11">
        <v>244</v>
      </c>
      <c r="M12" s="11">
        <v>184</v>
      </c>
      <c r="N12" s="11">
        <v>174</v>
      </c>
      <c r="O12" s="11">
        <v>157</v>
      </c>
      <c r="P12" s="11">
        <v>140</v>
      </c>
    </row>
    <row r="13" spans="1:16" s="11" customFormat="1" ht="14.25">
      <c r="A13" s="11" t="s">
        <v>24</v>
      </c>
      <c r="B13" s="11" t="s">
        <v>113</v>
      </c>
      <c r="C13" s="11" t="s">
        <v>153</v>
      </c>
      <c r="D13" s="11" t="s">
        <v>115</v>
      </c>
      <c r="E13" s="11">
        <v>1431</v>
      </c>
      <c r="F13" s="60">
        <v>178.875</v>
      </c>
      <c r="H13" s="11">
        <v>8</v>
      </c>
      <c r="I13" s="11">
        <v>183</v>
      </c>
      <c r="J13" s="11">
        <v>226</v>
      </c>
      <c r="K13" s="11">
        <v>188</v>
      </c>
      <c r="L13" s="11">
        <v>168</v>
      </c>
      <c r="M13" s="11">
        <v>164</v>
      </c>
      <c r="N13" s="11">
        <v>197</v>
      </c>
      <c r="O13" s="11">
        <v>154</v>
      </c>
      <c r="P13" s="11">
        <v>151</v>
      </c>
    </row>
    <row r="14" s="11" customFormat="1" ht="14.25">
      <c r="F14" s="60"/>
    </row>
    <row r="15" spans="5:16" s="11" customFormat="1" ht="14.25">
      <c r="E15" s="12"/>
      <c r="F15" s="13"/>
      <c r="I15" s="14"/>
      <c r="J15" s="14"/>
      <c r="K15" s="14"/>
      <c r="L15" s="14"/>
      <c r="M15" s="14"/>
      <c r="N15" s="14"/>
      <c r="O15" s="14"/>
      <c r="P15" s="14"/>
    </row>
    <row r="16" spans="5:16" s="11" customFormat="1" ht="14.25">
      <c r="E16" s="12"/>
      <c r="F16" s="13"/>
      <c r="I16" s="14"/>
      <c r="J16" s="14"/>
      <c r="K16" s="14"/>
      <c r="L16" s="14"/>
      <c r="M16" s="14"/>
      <c r="N16" s="14"/>
      <c r="O16" s="14"/>
      <c r="P16" s="14"/>
    </row>
    <row r="17" spans="5:16" s="11" customFormat="1" ht="14.25">
      <c r="E17" s="12"/>
      <c r="F17" s="13"/>
      <c r="I17" s="14"/>
      <c r="J17" s="14"/>
      <c r="K17" s="14"/>
      <c r="L17" s="14"/>
      <c r="M17" s="14"/>
      <c r="N17" s="14"/>
      <c r="O17" s="14"/>
      <c r="P17" s="14"/>
    </row>
  </sheetData>
  <sheetProtection/>
  <printOptions/>
  <pageMargins left="0.7086614173228347" right="0.6692913385826772" top="2.362204724409449" bottom="0.5118110236220472" header="0.5118110236220472" footer="0.3937007874015748"/>
  <pageSetup fitToHeight="1" fitToWidth="1" horizontalDpi="600" verticalDpi="600" orientation="landscape" paperSize="9" scale="97" r:id="rId1"/>
  <headerFooter alignWithMargins="0">
    <oddHeader>&amp;L&amp;"Times New Roman,Lihavoitu"&amp;16JUNNU-TOUR 2018-2019
Grande Finale 11.5.2019 Tapiolan keilahallissa
Pojat U20 (1.1.1997 ja myöhemmin syntyneet)
Kahdeksan sarjan karsinta (am.)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P17"/>
  <sheetViews>
    <sheetView zoomScale="130" zoomScaleNormal="130" zoomScalePageLayoutView="0" workbookViewId="0" topLeftCell="A1">
      <pane xSplit="6" topLeftCell="H1" activePane="topRight" state="frozen"/>
      <selection pane="topLeft" activeCell="A1" sqref="A1"/>
      <selection pane="topRight" activeCell="B20" sqref="B20"/>
    </sheetView>
  </sheetViews>
  <sheetFormatPr defaultColWidth="9.140625" defaultRowHeight="12.75"/>
  <cols>
    <col min="1" max="1" width="4.8515625" style="1" customWidth="1"/>
    <col min="2" max="2" width="22.8515625" style="1" customWidth="1"/>
    <col min="3" max="3" width="20.57421875" style="1" customWidth="1"/>
    <col min="4" max="4" width="15.8515625" style="1" customWidth="1"/>
    <col min="5" max="5" width="7.00390625" style="2" customWidth="1"/>
    <col min="6" max="6" width="9.140625" style="3" customWidth="1"/>
    <col min="7" max="8" width="4.421875" style="1" customWidth="1"/>
    <col min="9" max="16" width="6.8515625" style="2" bestFit="1" customWidth="1"/>
    <col min="17" max="16384" width="9.140625" style="1" customWidth="1"/>
  </cols>
  <sheetData>
    <row r="1" spans="1:16" ht="12.7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 t="s">
        <v>5</v>
      </c>
      <c r="G1" s="9"/>
      <c r="H1" s="9" t="s">
        <v>82</v>
      </c>
      <c r="I1" s="10" t="s">
        <v>44</v>
      </c>
      <c r="J1" s="10" t="s">
        <v>45</v>
      </c>
      <c r="K1" s="10" t="s">
        <v>46</v>
      </c>
      <c r="L1" s="10" t="s">
        <v>47</v>
      </c>
      <c r="M1" s="10" t="s">
        <v>48</v>
      </c>
      <c r="N1" s="10" t="s">
        <v>49</v>
      </c>
      <c r="O1" s="10" t="s">
        <v>53</v>
      </c>
      <c r="P1" s="10" t="s">
        <v>51</v>
      </c>
    </row>
    <row r="2" spans="1:16" s="11" customFormat="1" ht="14.25">
      <c r="A2" s="11" t="s">
        <v>9</v>
      </c>
      <c r="B2" s="11" t="s">
        <v>131</v>
      </c>
      <c r="C2" s="11" t="s">
        <v>107</v>
      </c>
      <c r="D2" s="11" t="s">
        <v>22</v>
      </c>
      <c r="E2" s="11">
        <v>1711</v>
      </c>
      <c r="F2" s="60">
        <v>213.875</v>
      </c>
      <c r="H2" s="11">
        <v>8</v>
      </c>
      <c r="I2" s="11">
        <v>191</v>
      </c>
      <c r="J2" s="11">
        <v>224</v>
      </c>
      <c r="K2" s="11">
        <v>218</v>
      </c>
      <c r="L2" s="11">
        <v>205</v>
      </c>
      <c r="M2" s="11">
        <v>195</v>
      </c>
      <c r="N2" s="11">
        <v>218</v>
      </c>
      <c r="O2" s="11">
        <v>235</v>
      </c>
      <c r="P2" s="11">
        <v>225</v>
      </c>
    </row>
    <row r="3" spans="1:16" s="11" customFormat="1" ht="14.25">
      <c r="A3" s="11" t="s">
        <v>10</v>
      </c>
      <c r="B3" s="11" t="s">
        <v>134</v>
      </c>
      <c r="C3" s="11" t="s">
        <v>25</v>
      </c>
      <c r="D3" s="11" t="s">
        <v>26</v>
      </c>
      <c r="E3" s="11">
        <v>1687</v>
      </c>
      <c r="F3" s="60">
        <v>210.875</v>
      </c>
      <c r="H3" s="11">
        <v>8</v>
      </c>
      <c r="I3" s="11">
        <v>168</v>
      </c>
      <c r="J3" s="11">
        <v>234</v>
      </c>
      <c r="K3" s="11">
        <v>246</v>
      </c>
      <c r="L3" s="11">
        <v>168</v>
      </c>
      <c r="M3" s="11">
        <v>192</v>
      </c>
      <c r="N3" s="11">
        <v>204</v>
      </c>
      <c r="O3" s="11">
        <v>223</v>
      </c>
      <c r="P3" s="11">
        <v>252</v>
      </c>
    </row>
    <row r="4" spans="1:16" s="11" customFormat="1" ht="14.25">
      <c r="A4" s="11" t="s">
        <v>12</v>
      </c>
      <c r="B4" s="11" t="s">
        <v>88</v>
      </c>
      <c r="C4" s="11" t="s">
        <v>127</v>
      </c>
      <c r="D4" s="11" t="s">
        <v>67</v>
      </c>
      <c r="E4" s="11">
        <v>1596</v>
      </c>
      <c r="F4" s="60">
        <v>199.5</v>
      </c>
      <c r="H4" s="11">
        <v>8</v>
      </c>
      <c r="I4" s="11">
        <v>204</v>
      </c>
      <c r="J4" s="11">
        <v>173</v>
      </c>
      <c r="K4" s="11">
        <v>161</v>
      </c>
      <c r="L4" s="11">
        <v>187</v>
      </c>
      <c r="M4" s="11">
        <v>222</v>
      </c>
      <c r="N4" s="11">
        <v>257</v>
      </c>
      <c r="O4" s="11">
        <v>194</v>
      </c>
      <c r="P4" s="11">
        <v>198</v>
      </c>
    </row>
    <row r="5" spans="1:16" s="11" customFormat="1" ht="14.25">
      <c r="A5" s="11" t="s">
        <v>13</v>
      </c>
      <c r="B5" s="11" t="s">
        <v>133</v>
      </c>
      <c r="C5" s="11" t="s">
        <v>114</v>
      </c>
      <c r="D5" s="11" t="s">
        <v>115</v>
      </c>
      <c r="E5" s="11">
        <v>1579</v>
      </c>
      <c r="F5" s="60">
        <v>197.375</v>
      </c>
      <c r="H5" s="11">
        <v>8</v>
      </c>
      <c r="I5" s="11">
        <v>169</v>
      </c>
      <c r="J5" s="11">
        <v>200</v>
      </c>
      <c r="K5" s="11">
        <v>167</v>
      </c>
      <c r="L5" s="11">
        <v>177</v>
      </c>
      <c r="M5" s="11">
        <v>168</v>
      </c>
      <c r="N5" s="11">
        <v>218</v>
      </c>
      <c r="O5" s="11">
        <v>257</v>
      </c>
      <c r="P5" s="11">
        <v>223</v>
      </c>
    </row>
    <row r="6" spans="1:16" s="11" customFormat="1" ht="14.25">
      <c r="A6" s="11" t="s">
        <v>15</v>
      </c>
      <c r="B6" s="11" t="s">
        <v>86</v>
      </c>
      <c r="C6" s="11" t="s">
        <v>87</v>
      </c>
      <c r="D6" s="11" t="s">
        <v>66</v>
      </c>
      <c r="E6" s="11">
        <v>1562</v>
      </c>
      <c r="F6" s="60">
        <v>195.25</v>
      </c>
      <c r="H6" s="11">
        <v>8</v>
      </c>
      <c r="I6" s="11">
        <v>188</v>
      </c>
      <c r="J6" s="11">
        <v>177</v>
      </c>
      <c r="K6" s="11">
        <v>214</v>
      </c>
      <c r="L6" s="11">
        <v>144</v>
      </c>
      <c r="M6" s="11">
        <v>226</v>
      </c>
      <c r="N6" s="11">
        <v>192</v>
      </c>
      <c r="O6" s="11">
        <v>204</v>
      </c>
      <c r="P6" s="11">
        <v>217</v>
      </c>
    </row>
    <row r="7" spans="1:16" s="11" customFormat="1" ht="14.25">
      <c r="A7" s="11" t="s">
        <v>17</v>
      </c>
      <c r="B7" s="11" t="s">
        <v>104</v>
      </c>
      <c r="C7" s="11" t="s">
        <v>126</v>
      </c>
      <c r="D7" s="11" t="s">
        <v>58</v>
      </c>
      <c r="E7" s="11">
        <v>1562</v>
      </c>
      <c r="F7" s="60">
        <v>195.25</v>
      </c>
      <c r="H7" s="11">
        <v>8</v>
      </c>
      <c r="I7" s="11">
        <v>188</v>
      </c>
      <c r="J7" s="11">
        <v>201</v>
      </c>
      <c r="K7" s="11">
        <v>178</v>
      </c>
      <c r="L7" s="11">
        <v>174</v>
      </c>
      <c r="M7" s="11">
        <v>211</v>
      </c>
      <c r="N7" s="11">
        <v>199</v>
      </c>
      <c r="O7" s="11">
        <v>207</v>
      </c>
      <c r="P7" s="11">
        <v>204</v>
      </c>
    </row>
    <row r="8" spans="1:16" s="11" customFormat="1" ht="14.25">
      <c r="A8" s="11" t="s">
        <v>18</v>
      </c>
      <c r="B8" s="11" t="s">
        <v>97</v>
      </c>
      <c r="C8" s="11" t="s">
        <v>124</v>
      </c>
      <c r="D8" s="11" t="s">
        <v>125</v>
      </c>
      <c r="E8" s="11">
        <v>1546</v>
      </c>
      <c r="F8" s="60">
        <v>193.25</v>
      </c>
      <c r="H8" s="11">
        <v>8</v>
      </c>
      <c r="I8" s="11">
        <v>194</v>
      </c>
      <c r="J8" s="11">
        <v>169</v>
      </c>
      <c r="K8" s="11">
        <v>204</v>
      </c>
      <c r="L8" s="11">
        <v>215</v>
      </c>
      <c r="M8" s="11">
        <v>162</v>
      </c>
      <c r="N8" s="11">
        <v>171</v>
      </c>
      <c r="O8" s="11">
        <v>216</v>
      </c>
      <c r="P8" s="11">
        <v>215</v>
      </c>
    </row>
    <row r="9" spans="1:16" s="11" customFormat="1" ht="15" thickBot="1">
      <c r="A9" s="58" t="s">
        <v>19</v>
      </c>
      <c r="B9" s="58" t="s">
        <v>68</v>
      </c>
      <c r="C9" s="58" t="s">
        <v>63</v>
      </c>
      <c r="D9" s="58" t="s">
        <v>64</v>
      </c>
      <c r="E9" s="58">
        <v>1545</v>
      </c>
      <c r="F9" s="62">
        <v>193.125</v>
      </c>
      <c r="G9" s="58"/>
      <c r="H9" s="58">
        <v>8</v>
      </c>
      <c r="I9" s="58">
        <v>181</v>
      </c>
      <c r="J9" s="58">
        <v>215</v>
      </c>
      <c r="K9" s="58">
        <v>177</v>
      </c>
      <c r="L9" s="58">
        <v>215</v>
      </c>
      <c r="M9" s="58">
        <v>185</v>
      </c>
      <c r="N9" s="58">
        <v>162</v>
      </c>
      <c r="O9" s="58">
        <v>199</v>
      </c>
      <c r="P9" s="58">
        <v>211</v>
      </c>
    </row>
    <row r="10" spans="1:16" s="11" customFormat="1" ht="14.25">
      <c r="A10" s="11" t="s">
        <v>20</v>
      </c>
      <c r="B10" s="11" t="s">
        <v>132</v>
      </c>
      <c r="C10" s="11" t="s">
        <v>25</v>
      </c>
      <c r="D10" s="11" t="s">
        <v>26</v>
      </c>
      <c r="E10" s="11">
        <v>1536</v>
      </c>
      <c r="F10" s="60">
        <v>192</v>
      </c>
      <c r="H10" s="11">
        <v>8</v>
      </c>
      <c r="I10" s="11">
        <v>206</v>
      </c>
      <c r="J10" s="11">
        <v>145</v>
      </c>
      <c r="K10" s="11">
        <v>167</v>
      </c>
      <c r="L10" s="11">
        <v>242</v>
      </c>
      <c r="M10" s="11">
        <v>172</v>
      </c>
      <c r="N10" s="11">
        <v>221</v>
      </c>
      <c r="O10" s="11">
        <v>197</v>
      </c>
      <c r="P10" s="11">
        <v>186</v>
      </c>
    </row>
    <row r="11" spans="1:16" s="11" customFormat="1" ht="14.25">
      <c r="A11" s="11" t="s">
        <v>21</v>
      </c>
      <c r="B11" s="11" t="s">
        <v>128</v>
      </c>
      <c r="C11" s="11" t="s">
        <v>129</v>
      </c>
      <c r="D11" s="11" t="s">
        <v>130</v>
      </c>
      <c r="E11" s="11">
        <v>1488</v>
      </c>
      <c r="F11" s="60">
        <v>186</v>
      </c>
      <c r="H11" s="11">
        <v>8</v>
      </c>
      <c r="I11" s="11">
        <v>214</v>
      </c>
      <c r="J11" s="11">
        <v>131</v>
      </c>
      <c r="K11" s="11">
        <v>167</v>
      </c>
      <c r="L11" s="11">
        <v>186</v>
      </c>
      <c r="M11" s="11">
        <v>210</v>
      </c>
      <c r="N11" s="11">
        <v>213</v>
      </c>
      <c r="O11" s="11">
        <v>167</v>
      </c>
      <c r="P11" s="11">
        <v>200</v>
      </c>
    </row>
    <row r="12" spans="1:16" s="11" customFormat="1" ht="14.25">
      <c r="A12" s="11" t="s">
        <v>23</v>
      </c>
      <c r="B12" s="11" t="s">
        <v>106</v>
      </c>
      <c r="C12" s="11" t="s">
        <v>107</v>
      </c>
      <c r="D12" s="11" t="s">
        <v>22</v>
      </c>
      <c r="E12" s="11">
        <v>1477</v>
      </c>
      <c r="F12" s="60">
        <v>184.625</v>
      </c>
      <c r="H12" s="11">
        <v>8</v>
      </c>
      <c r="I12" s="11">
        <v>133</v>
      </c>
      <c r="J12" s="11">
        <v>215</v>
      </c>
      <c r="K12" s="11">
        <v>180</v>
      </c>
      <c r="L12" s="11">
        <v>222</v>
      </c>
      <c r="M12" s="11">
        <v>201</v>
      </c>
      <c r="N12" s="11">
        <v>170</v>
      </c>
      <c r="O12" s="11">
        <v>190</v>
      </c>
      <c r="P12" s="11">
        <v>166</v>
      </c>
    </row>
    <row r="13" spans="1:16" s="11" customFormat="1" ht="14.25">
      <c r="A13" s="11" t="s">
        <v>24</v>
      </c>
      <c r="B13" s="11" t="s">
        <v>105</v>
      </c>
      <c r="C13" s="11" t="s">
        <v>107</v>
      </c>
      <c r="D13" s="11" t="s">
        <v>22</v>
      </c>
      <c r="E13" s="11">
        <v>1440</v>
      </c>
      <c r="F13" s="60">
        <v>180</v>
      </c>
      <c r="H13" s="11">
        <v>8</v>
      </c>
      <c r="I13" s="11">
        <v>147</v>
      </c>
      <c r="J13" s="11">
        <v>183</v>
      </c>
      <c r="K13" s="11">
        <v>203</v>
      </c>
      <c r="L13" s="11">
        <v>170</v>
      </c>
      <c r="M13" s="11">
        <v>148</v>
      </c>
      <c r="N13" s="11">
        <v>206</v>
      </c>
      <c r="O13" s="11">
        <v>186</v>
      </c>
      <c r="P13" s="11">
        <v>197</v>
      </c>
    </row>
    <row r="14" s="11" customFormat="1" ht="14.25">
      <c r="F14" s="60"/>
    </row>
    <row r="15" spans="5:16" s="11" customFormat="1" ht="14.25">
      <c r="E15" s="12"/>
      <c r="F15" s="13"/>
      <c r="I15" s="14"/>
      <c r="J15" s="14"/>
      <c r="K15" s="14"/>
      <c r="L15" s="14"/>
      <c r="M15" s="14"/>
      <c r="N15" s="14"/>
      <c r="O15" s="14"/>
      <c r="P15" s="14"/>
    </row>
    <row r="16" spans="5:16" s="11" customFormat="1" ht="14.25">
      <c r="E16" s="12"/>
      <c r="F16" s="13"/>
      <c r="I16" s="14"/>
      <c r="J16" s="14"/>
      <c r="K16" s="14"/>
      <c r="L16" s="14"/>
      <c r="M16" s="14"/>
      <c r="N16" s="14"/>
      <c r="O16" s="14"/>
      <c r="P16" s="14"/>
    </row>
    <row r="17" spans="5:16" s="11" customFormat="1" ht="14.25">
      <c r="E17" s="12"/>
      <c r="F17" s="13"/>
      <c r="I17" s="14"/>
      <c r="J17" s="14"/>
      <c r="K17" s="14"/>
      <c r="L17" s="14"/>
      <c r="M17" s="14"/>
      <c r="N17" s="14"/>
      <c r="O17" s="14"/>
      <c r="P17" s="14"/>
    </row>
  </sheetData>
  <sheetProtection/>
  <printOptions/>
  <pageMargins left="0.7086614173228347" right="0.5118110236220472" top="2.362204724409449" bottom="0.5118110236220472" header="0.5118110236220472" footer="0.3937007874015748"/>
  <pageSetup fitToHeight="1" fitToWidth="1" horizontalDpi="600" verticalDpi="600" orientation="landscape" paperSize="9" scale="94" r:id="rId1"/>
  <headerFooter alignWithMargins="0">
    <oddHeader>&amp;L&amp;"Times New Roman,Lihavoitu"&amp;16JUNNU-TOUR 2018-2019
Grande Finale 11.5.2019 Kupittaan keilahallissa
Pojat U16 (1.1.1999 ja myöhemmin syntyneet)
Kahdeksan sarjan karsinta (am.)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3">
    <pageSetUpPr fitToPage="1"/>
  </sheetPr>
  <dimension ref="A1:S17"/>
  <sheetViews>
    <sheetView zoomScale="107" zoomScaleNormal="107" zoomScalePageLayoutView="0" workbookViewId="0" topLeftCell="A1">
      <pane xSplit="6" topLeftCell="G1" activePane="topRight" state="frozen"/>
      <selection pane="topLeft" activeCell="A1" sqref="A1"/>
      <selection pane="topRight" activeCell="C20" sqref="C20"/>
    </sheetView>
  </sheetViews>
  <sheetFormatPr defaultColWidth="9.140625" defaultRowHeight="12.75"/>
  <cols>
    <col min="1" max="1" width="4.8515625" style="1" customWidth="1"/>
    <col min="2" max="2" width="21.28125" style="1" customWidth="1"/>
    <col min="3" max="3" width="14.57421875" style="1" customWidth="1"/>
    <col min="4" max="4" width="15.00390625" style="1" customWidth="1"/>
    <col min="5" max="5" width="7.00390625" style="2" customWidth="1"/>
    <col min="6" max="6" width="9.140625" style="3" customWidth="1"/>
    <col min="7" max="8" width="3.28125" style="1" customWidth="1"/>
    <col min="9" max="9" width="6.00390625" style="2" customWidth="1"/>
    <col min="10" max="10" width="7.28125" style="2" customWidth="1"/>
    <col min="11" max="11" width="6.140625" style="1" customWidth="1"/>
    <col min="12" max="19" width="6.8515625" style="2" bestFit="1" customWidth="1"/>
    <col min="20" max="16384" width="9.140625" style="1" customWidth="1"/>
  </cols>
  <sheetData>
    <row r="1" spans="1:19" ht="12.7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 t="s">
        <v>5</v>
      </c>
      <c r="G1" s="9" t="s">
        <v>59</v>
      </c>
      <c r="H1" s="9" t="s">
        <v>82</v>
      </c>
      <c r="I1" s="10" t="s">
        <v>44</v>
      </c>
      <c r="J1" s="10" t="s">
        <v>45</v>
      </c>
      <c r="K1" s="10" t="s">
        <v>46</v>
      </c>
      <c r="L1" s="10" t="s">
        <v>47</v>
      </c>
      <c r="M1" s="10" t="s">
        <v>48</v>
      </c>
      <c r="N1" s="10" t="s">
        <v>49</v>
      </c>
      <c r="O1" s="10" t="s">
        <v>50</v>
      </c>
      <c r="P1" s="10" t="s">
        <v>51</v>
      </c>
      <c r="Q1" s="1"/>
      <c r="R1" s="1"/>
      <c r="S1" s="1"/>
    </row>
    <row r="2" spans="1:16" s="11" customFormat="1" ht="14.25">
      <c r="A2" s="11" t="s">
        <v>9</v>
      </c>
      <c r="B2" s="11" t="s">
        <v>62</v>
      </c>
      <c r="C2" s="11" t="s">
        <v>52</v>
      </c>
      <c r="D2" s="11" t="s">
        <v>14</v>
      </c>
      <c r="E2" s="11">
        <v>1720</v>
      </c>
      <c r="F2" s="60">
        <v>215</v>
      </c>
      <c r="H2" s="11">
        <v>8</v>
      </c>
      <c r="I2" s="11">
        <v>235</v>
      </c>
      <c r="J2" s="11">
        <v>219</v>
      </c>
      <c r="K2" s="11">
        <v>236</v>
      </c>
      <c r="L2" s="11">
        <v>214</v>
      </c>
      <c r="M2" s="11">
        <v>191</v>
      </c>
      <c r="N2" s="11">
        <v>200</v>
      </c>
      <c r="O2" s="11">
        <v>237</v>
      </c>
      <c r="P2" s="11">
        <v>188</v>
      </c>
    </row>
    <row r="3" spans="1:16" s="11" customFormat="1" ht="14.25">
      <c r="A3" s="11" t="s">
        <v>10</v>
      </c>
      <c r="B3" s="11" t="s">
        <v>136</v>
      </c>
      <c r="C3" s="11" t="s">
        <v>54</v>
      </c>
      <c r="D3" s="11" t="s">
        <v>16</v>
      </c>
      <c r="E3" s="11">
        <v>1549</v>
      </c>
      <c r="F3" s="60">
        <v>193.625</v>
      </c>
      <c r="H3" s="11">
        <v>8</v>
      </c>
      <c r="I3" s="11">
        <v>191</v>
      </c>
      <c r="J3" s="11">
        <v>164</v>
      </c>
      <c r="K3" s="11">
        <v>243</v>
      </c>
      <c r="L3" s="11">
        <v>218</v>
      </c>
      <c r="M3" s="11">
        <v>185</v>
      </c>
      <c r="N3" s="11">
        <v>194</v>
      </c>
      <c r="O3" s="11">
        <v>195</v>
      </c>
      <c r="P3" s="11">
        <v>159</v>
      </c>
    </row>
    <row r="4" spans="1:16" s="11" customFormat="1" ht="14.25">
      <c r="A4" s="11" t="s">
        <v>12</v>
      </c>
      <c r="B4" s="11" t="s">
        <v>101</v>
      </c>
      <c r="C4" s="11" t="s">
        <v>73</v>
      </c>
      <c r="D4" s="11" t="s">
        <v>22</v>
      </c>
      <c r="E4" s="11">
        <v>1526</v>
      </c>
      <c r="F4" s="60">
        <v>190.75</v>
      </c>
      <c r="H4" s="11">
        <v>8</v>
      </c>
      <c r="I4" s="11">
        <v>168</v>
      </c>
      <c r="J4" s="11">
        <v>178</v>
      </c>
      <c r="K4" s="11">
        <v>206</v>
      </c>
      <c r="L4" s="11">
        <v>206</v>
      </c>
      <c r="M4" s="11">
        <v>178</v>
      </c>
      <c r="N4" s="11">
        <v>215</v>
      </c>
      <c r="O4" s="11">
        <v>172</v>
      </c>
      <c r="P4" s="11">
        <v>203</v>
      </c>
    </row>
    <row r="5" spans="1:16" s="11" customFormat="1" ht="15" thickBot="1">
      <c r="A5" s="58" t="s">
        <v>13</v>
      </c>
      <c r="B5" s="58" t="s">
        <v>102</v>
      </c>
      <c r="C5" s="58" t="s">
        <v>25</v>
      </c>
      <c r="D5" s="58" t="s">
        <v>26</v>
      </c>
      <c r="E5" s="58">
        <v>1448</v>
      </c>
      <c r="F5" s="62">
        <v>181</v>
      </c>
      <c r="G5" s="58"/>
      <c r="H5" s="58">
        <v>8</v>
      </c>
      <c r="I5" s="58">
        <v>158</v>
      </c>
      <c r="J5" s="58">
        <v>202</v>
      </c>
      <c r="K5" s="58">
        <v>173</v>
      </c>
      <c r="L5" s="58">
        <v>170</v>
      </c>
      <c r="M5" s="58">
        <v>202</v>
      </c>
      <c r="N5" s="58">
        <v>172</v>
      </c>
      <c r="O5" s="58">
        <v>202</v>
      </c>
      <c r="P5" s="58">
        <v>169</v>
      </c>
    </row>
    <row r="6" spans="1:16" s="11" customFormat="1" ht="14.25">
      <c r="A6" s="11" t="s">
        <v>15</v>
      </c>
      <c r="B6" s="11" t="s">
        <v>103</v>
      </c>
      <c r="C6" s="11" t="s">
        <v>52</v>
      </c>
      <c r="D6" s="11" t="s">
        <v>14</v>
      </c>
      <c r="E6" s="11">
        <v>1377</v>
      </c>
      <c r="F6" s="60">
        <v>172.125</v>
      </c>
      <c r="H6" s="11">
        <v>8</v>
      </c>
      <c r="I6" s="11">
        <v>136</v>
      </c>
      <c r="J6" s="11">
        <v>210</v>
      </c>
      <c r="K6" s="11">
        <v>178</v>
      </c>
      <c r="L6" s="11">
        <v>153</v>
      </c>
      <c r="M6" s="11">
        <v>202</v>
      </c>
      <c r="N6" s="11">
        <v>174</v>
      </c>
      <c r="O6" s="11">
        <v>154</v>
      </c>
      <c r="P6" s="11">
        <v>170</v>
      </c>
    </row>
    <row r="7" spans="1:13" s="11" customFormat="1" ht="14.25">
      <c r="A7" s="11" t="s">
        <v>17</v>
      </c>
      <c r="B7" s="11" t="s">
        <v>135</v>
      </c>
      <c r="C7" s="11" t="s">
        <v>25</v>
      </c>
      <c r="D7" s="11" t="s">
        <v>26</v>
      </c>
      <c r="E7" s="11">
        <v>852</v>
      </c>
      <c r="F7" s="60">
        <v>170.4</v>
      </c>
      <c r="H7" s="11">
        <v>5</v>
      </c>
      <c r="I7" s="11">
        <v>173</v>
      </c>
      <c r="J7" s="11">
        <v>178</v>
      </c>
      <c r="K7" s="11">
        <v>151</v>
      </c>
      <c r="L7" s="11">
        <v>184</v>
      </c>
      <c r="M7" s="11">
        <v>166</v>
      </c>
    </row>
    <row r="8" spans="6:19" s="11" customFormat="1" ht="14.25">
      <c r="F8" s="60"/>
      <c r="Q8" s="14"/>
      <c r="R8" s="14"/>
      <c r="S8" s="14"/>
    </row>
    <row r="9" spans="1:19" s="11" customFormat="1" ht="14.25">
      <c r="A9" s="37"/>
      <c r="B9" s="37"/>
      <c r="C9" s="37"/>
      <c r="D9" s="37"/>
      <c r="E9" s="56"/>
      <c r="F9" s="57"/>
      <c r="I9" s="12"/>
      <c r="J9" s="12"/>
      <c r="L9" s="14"/>
      <c r="M9" s="14"/>
      <c r="N9" s="14"/>
      <c r="O9" s="14"/>
      <c r="P9" s="14"/>
      <c r="Q9" s="14"/>
      <c r="R9" s="14"/>
      <c r="S9" s="14"/>
    </row>
    <row r="10" spans="5:19" s="11" customFormat="1" ht="14.25">
      <c r="E10" s="12"/>
      <c r="F10" s="13"/>
      <c r="I10" s="12"/>
      <c r="J10" s="12"/>
      <c r="L10" s="14"/>
      <c r="M10" s="14"/>
      <c r="N10" s="14"/>
      <c r="O10" s="14"/>
      <c r="P10" s="14"/>
      <c r="Q10" s="14"/>
      <c r="R10" s="14"/>
      <c r="S10" s="14"/>
    </row>
    <row r="11" spans="5:19" s="11" customFormat="1" ht="14.25">
      <c r="E11" s="12"/>
      <c r="F11" s="13"/>
      <c r="I11" s="12"/>
      <c r="J11" s="12"/>
      <c r="L11" s="14"/>
      <c r="M11" s="14"/>
      <c r="N11" s="14"/>
      <c r="O11" s="14"/>
      <c r="P11" s="14"/>
      <c r="Q11" s="14"/>
      <c r="R11" s="14"/>
      <c r="S11" s="14"/>
    </row>
    <row r="12" spans="5:19" s="11" customFormat="1" ht="14.25">
      <c r="E12" s="12"/>
      <c r="F12" s="13"/>
      <c r="I12" s="12"/>
      <c r="J12" s="12"/>
      <c r="L12" s="14"/>
      <c r="M12" s="14"/>
      <c r="N12" s="14"/>
      <c r="O12" s="14"/>
      <c r="P12" s="14"/>
      <c r="Q12" s="14"/>
      <c r="R12" s="14"/>
      <c r="S12" s="14"/>
    </row>
    <row r="13" spans="5:19" s="11" customFormat="1" ht="14.25">
      <c r="E13" s="12"/>
      <c r="F13" s="13"/>
      <c r="I13" s="12"/>
      <c r="J13" s="12"/>
      <c r="L13" s="14"/>
      <c r="M13" s="14"/>
      <c r="N13" s="14"/>
      <c r="O13" s="14"/>
      <c r="P13" s="14"/>
      <c r="Q13" s="14"/>
      <c r="R13" s="14"/>
      <c r="S13" s="14"/>
    </row>
    <row r="14" spans="5:19" s="11" customFormat="1" ht="14.25">
      <c r="E14" s="12"/>
      <c r="F14" s="13"/>
      <c r="I14" s="12"/>
      <c r="J14" s="12"/>
      <c r="L14" s="14"/>
      <c r="M14" s="14"/>
      <c r="N14" s="14"/>
      <c r="O14" s="14"/>
      <c r="P14" s="14"/>
      <c r="Q14" s="14"/>
      <c r="R14" s="14"/>
      <c r="S14" s="14"/>
    </row>
    <row r="15" spans="5:19" s="11" customFormat="1" ht="14.25">
      <c r="E15" s="12"/>
      <c r="F15" s="13"/>
      <c r="I15" s="12"/>
      <c r="J15" s="12"/>
      <c r="L15" s="14"/>
      <c r="M15" s="14"/>
      <c r="N15" s="14"/>
      <c r="O15" s="14"/>
      <c r="P15" s="14"/>
      <c r="Q15" s="14"/>
      <c r="R15" s="14"/>
      <c r="S15" s="14"/>
    </row>
    <row r="16" spans="5:19" s="11" customFormat="1" ht="14.25">
      <c r="E16" s="12"/>
      <c r="F16" s="13"/>
      <c r="I16" s="12"/>
      <c r="J16" s="12"/>
      <c r="L16" s="14"/>
      <c r="M16" s="14"/>
      <c r="N16" s="14"/>
      <c r="O16" s="14"/>
      <c r="P16" s="14"/>
      <c r="Q16" s="14"/>
      <c r="R16" s="14"/>
      <c r="S16" s="14"/>
    </row>
    <row r="17" spans="5:19" s="11" customFormat="1" ht="14.25">
      <c r="E17" s="12"/>
      <c r="F17" s="13"/>
      <c r="I17" s="12"/>
      <c r="J17" s="12"/>
      <c r="L17" s="14"/>
      <c r="M17" s="14"/>
      <c r="N17" s="14"/>
      <c r="O17" s="14"/>
      <c r="P17" s="14"/>
      <c r="Q17" s="14"/>
      <c r="R17" s="14"/>
      <c r="S17" s="14"/>
    </row>
  </sheetData>
  <sheetProtection/>
  <printOptions/>
  <pageMargins left="0.5511811023622047" right="0.4330708661417323" top="2.362204724409449" bottom="0.5118110236220472" header="0.5118110236220472" footer="0.3937007874015748"/>
  <pageSetup fitToHeight="1" fitToWidth="1" horizontalDpi="600" verticalDpi="600" orientation="landscape" paperSize="9" scale="91" r:id="rId1"/>
  <headerFooter alignWithMargins="0">
    <oddHeader>&amp;L&amp;"Times New Roman,Lihavoitu"&amp;16JUNNU-TOUR 2018-2019
Grande Finale 11.5.2019 Tapiolan keilahallissa
Tytöt U20 
&amp;14Kahdeksan sarjan karsinta (eu.)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9">
    <pageSetUpPr fitToPage="1"/>
  </sheetPr>
  <dimension ref="A1:P17"/>
  <sheetViews>
    <sheetView zoomScale="107" zoomScaleNormal="107" zoomScalePageLayoutView="0" workbookViewId="0" topLeftCell="A1">
      <pane xSplit="6" topLeftCell="G1" activePane="topRight" state="frozen"/>
      <selection pane="topLeft" activeCell="A1" sqref="A1"/>
      <selection pane="topRight" activeCell="A5" sqref="A5:P5"/>
    </sheetView>
  </sheetViews>
  <sheetFormatPr defaultColWidth="9.140625" defaultRowHeight="12.75"/>
  <cols>
    <col min="1" max="1" width="4.8515625" style="1" customWidth="1"/>
    <col min="2" max="2" width="21.28125" style="1" customWidth="1"/>
    <col min="3" max="3" width="14.57421875" style="1" customWidth="1"/>
    <col min="4" max="4" width="15.00390625" style="1" customWidth="1"/>
    <col min="5" max="5" width="7.00390625" style="2" customWidth="1"/>
    <col min="6" max="6" width="9.140625" style="3" customWidth="1"/>
    <col min="7" max="8" width="3.28125" style="1" customWidth="1"/>
    <col min="9" max="16" width="6.8515625" style="2" bestFit="1" customWidth="1"/>
    <col min="17" max="16384" width="9.140625" style="1" customWidth="1"/>
  </cols>
  <sheetData>
    <row r="1" spans="1:16" ht="12.7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 t="s">
        <v>5</v>
      </c>
      <c r="G1" s="9" t="s">
        <v>59</v>
      </c>
      <c r="H1" s="9" t="s">
        <v>82</v>
      </c>
      <c r="I1" s="10" t="s">
        <v>44</v>
      </c>
      <c r="J1" s="10" t="s">
        <v>45</v>
      </c>
      <c r="K1" s="10" t="s">
        <v>46</v>
      </c>
      <c r="L1" s="10" t="s">
        <v>47</v>
      </c>
      <c r="M1" s="10" t="s">
        <v>48</v>
      </c>
      <c r="N1" s="10" t="s">
        <v>49</v>
      </c>
      <c r="O1" s="10" t="s">
        <v>50</v>
      </c>
      <c r="P1" s="10" t="s">
        <v>51</v>
      </c>
    </row>
    <row r="2" spans="1:16" s="11" customFormat="1" ht="14.25">
      <c r="A2" s="11" t="s">
        <v>9</v>
      </c>
      <c r="B2" s="11" t="s">
        <v>74</v>
      </c>
      <c r="C2" s="11" t="s">
        <v>75</v>
      </c>
      <c r="D2" s="11" t="s">
        <v>67</v>
      </c>
      <c r="E2" s="11">
        <v>1471</v>
      </c>
      <c r="F2" s="60">
        <v>183.875</v>
      </c>
      <c r="H2" s="11">
        <v>8</v>
      </c>
      <c r="I2" s="11">
        <v>177</v>
      </c>
      <c r="J2" s="11">
        <v>182</v>
      </c>
      <c r="K2" s="11">
        <v>148</v>
      </c>
      <c r="L2" s="11">
        <v>201</v>
      </c>
      <c r="M2" s="11">
        <v>191</v>
      </c>
      <c r="N2" s="11">
        <v>190</v>
      </c>
      <c r="O2" s="11">
        <v>190</v>
      </c>
      <c r="P2" s="11">
        <v>192</v>
      </c>
    </row>
    <row r="3" spans="1:16" s="11" customFormat="1" ht="14.25">
      <c r="A3" s="11" t="s">
        <v>10</v>
      </c>
      <c r="B3" s="11" t="s">
        <v>137</v>
      </c>
      <c r="C3" s="11" t="s">
        <v>54</v>
      </c>
      <c r="D3" s="11" t="s">
        <v>16</v>
      </c>
      <c r="E3" s="11">
        <v>1455</v>
      </c>
      <c r="F3" s="60">
        <v>181.875</v>
      </c>
      <c r="H3" s="11">
        <v>8</v>
      </c>
      <c r="I3" s="11">
        <v>203</v>
      </c>
      <c r="J3" s="11">
        <v>158</v>
      </c>
      <c r="K3" s="11">
        <v>177</v>
      </c>
      <c r="L3" s="11">
        <v>196</v>
      </c>
      <c r="M3" s="11">
        <v>213</v>
      </c>
      <c r="N3" s="11">
        <v>179</v>
      </c>
      <c r="O3" s="11">
        <v>155</v>
      </c>
      <c r="P3" s="11">
        <v>174</v>
      </c>
    </row>
    <row r="4" spans="1:16" s="11" customFormat="1" ht="14.25">
      <c r="A4" s="11" t="s">
        <v>12</v>
      </c>
      <c r="B4" s="11" t="s">
        <v>89</v>
      </c>
      <c r="C4" s="11" t="s">
        <v>90</v>
      </c>
      <c r="D4" s="11" t="s">
        <v>91</v>
      </c>
      <c r="E4" s="11">
        <v>1431</v>
      </c>
      <c r="F4" s="60">
        <v>178.875</v>
      </c>
      <c r="H4" s="11">
        <v>8</v>
      </c>
      <c r="I4" s="11">
        <v>222</v>
      </c>
      <c r="J4" s="11">
        <v>213</v>
      </c>
      <c r="K4" s="11">
        <v>154</v>
      </c>
      <c r="L4" s="11">
        <v>147</v>
      </c>
      <c r="M4" s="11">
        <v>173</v>
      </c>
      <c r="N4" s="11">
        <v>185</v>
      </c>
      <c r="O4" s="11">
        <v>170</v>
      </c>
      <c r="P4" s="11">
        <v>167</v>
      </c>
    </row>
    <row r="5" spans="1:16" s="11" customFormat="1" ht="15" thickBot="1">
      <c r="A5" s="58" t="s">
        <v>13</v>
      </c>
      <c r="B5" s="58" t="s">
        <v>92</v>
      </c>
      <c r="C5" s="58" t="s">
        <v>108</v>
      </c>
      <c r="D5" s="58" t="s">
        <v>65</v>
      </c>
      <c r="E5" s="58">
        <v>1292</v>
      </c>
      <c r="F5" s="62">
        <v>161.5</v>
      </c>
      <c r="G5" s="58"/>
      <c r="H5" s="58">
        <v>8</v>
      </c>
      <c r="I5" s="58">
        <v>155</v>
      </c>
      <c r="J5" s="58">
        <v>159</v>
      </c>
      <c r="K5" s="58">
        <v>192</v>
      </c>
      <c r="L5" s="58">
        <v>147</v>
      </c>
      <c r="M5" s="58">
        <v>146</v>
      </c>
      <c r="N5" s="58">
        <v>151</v>
      </c>
      <c r="O5" s="58">
        <v>178</v>
      </c>
      <c r="P5" s="58">
        <v>164</v>
      </c>
    </row>
    <row r="6" spans="1:16" s="11" customFormat="1" ht="14.25">
      <c r="A6" s="11" t="s">
        <v>15</v>
      </c>
      <c r="B6" s="11" t="s">
        <v>138</v>
      </c>
      <c r="C6" s="11" t="s">
        <v>139</v>
      </c>
      <c r="D6" s="11" t="s">
        <v>64</v>
      </c>
      <c r="E6" s="11">
        <v>1243</v>
      </c>
      <c r="F6" s="60">
        <v>155.375</v>
      </c>
      <c r="H6" s="11">
        <v>8</v>
      </c>
      <c r="I6" s="11">
        <v>126</v>
      </c>
      <c r="J6" s="11">
        <v>164</v>
      </c>
      <c r="K6" s="11">
        <v>159</v>
      </c>
      <c r="L6" s="11">
        <v>163</v>
      </c>
      <c r="M6" s="11">
        <v>140</v>
      </c>
      <c r="N6" s="11">
        <v>165</v>
      </c>
      <c r="O6" s="11">
        <v>161</v>
      </c>
      <c r="P6" s="11">
        <v>165</v>
      </c>
    </row>
    <row r="7" spans="1:16" s="11" customFormat="1" ht="14.25">
      <c r="A7" s="11" t="s">
        <v>17</v>
      </c>
      <c r="B7" s="11" t="s">
        <v>71</v>
      </c>
      <c r="C7" s="11" t="s">
        <v>73</v>
      </c>
      <c r="D7" s="11" t="s">
        <v>22</v>
      </c>
      <c r="E7" s="11">
        <v>1241</v>
      </c>
      <c r="F7" s="60">
        <v>155.125</v>
      </c>
      <c r="H7" s="11">
        <v>8</v>
      </c>
      <c r="I7" s="11">
        <v>152</v>
      </c>
      <c r="J7" s="11">
        <v>145</v>
      </c>
      <c r="K7" s="11">
        <v>159</v>
      </c>
      <c r="L7" s="11">
        <v>161</v>
      </c>
      <c r="M7" s="11">
        <v>168</v>
      </c>
      <c r="N7" s="11">
        <v>163</v>
      </c>
      <c r="O7" s="11">
        <v>156</v>
      </c>
      <c r="P7" s="11">
        <v>137</v>
      </c>
    </row>
    <row r="8" s="11" customFormat="1" ht="14.25">
      <c r="F8" s="60"/>
    </row>
    <row r="9" spans="1:6" s="11" customFormat="1" ht="14.25">
      <c r="A9" s="37"/>
      <c r="F9" s="60"/>
    </row>
    <row r="10" s="11" customFormat="1" ht="14.25">
      <c r="F10" s="60"/>
    </row>
    <row r="11" s="11" customFormat="1" ht="14.25">
      <c r="F11" s="60"/>
    </row>
    <row r="12" s="11" customFormat="1" ht="14.25">
      <c r="F12" s="60"/>
    </row>
    <row r="13" s="11" customFormat="1" ht="14.25">
      <c r="F13" s="60"/>
    </row>
    <row r="14" s="11" customFormat="1" ht="14.25">
      <c r="F14" s="60"/>
    </row>
    <row r="15" s="11" customFormat="1" ht="14.25">
      <c r="F15" s="60"/>
    </row>
    <row r="16" s="11" customFormat="1" ht="14.25">
      <c r="F16" s="60"/>
    </row>
    <row r="17" spans="5:16" s="11" customFormat="1" ht="14.25">
      <c r="E17" s="12"/>
      <c r="F17" s="13"/>
      <c r="I17" s="14"/>
      <c r="J17" s="14"/>
      <c r="K17" s="14"/>
      <c r="L17" s="14"/>
      <c r="M17" s="14"/>
      <c r="N17" s="14"/>
      <c r="O17" s="14"/>
      <c r="P17" s="14"/>
    </row>
  </sheetData>
  <sheetProtection/>
  <printOptions/>
  <pageMargins left="0.5511811023622047" right="0.4330708661417323" top="2.362204724409449" bottom="0.5118110236220472" header="0.5118110236220472" footer="0.3937007874015748"/>
  <pageSetup fitToHeight="1" fitToWidth="1" horizontalDpi="600" verticalDpi="600" orientation="landscape" paperSize="9" r:id="rId1"/>
  <headerFooter alignWithMargins="0">
    <oddHeader>&amp;L&amp;"Times New Roman,Lihavoitu"&amp;16JUNNU-TOUR 2018-2019
Grande Finale 11.5.2019 Tapiolan keilahallissa
Tytöt U16
&amp;14Kahdeksan sarjan karsinta (eu.)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P17"/>
  <sheetViews>
    <sheetView zoomScale="107" zoomScaleNormal="107" zoomScalePageLayoutView="0" workbookViewId="0" topLeftCell="A1">
      <pane xSplit="6" topLeftCell="G1" activePane="topRight" state="frozen"/>
      <selection pane="topLeft" activeCell="A1" sqref="A1"/>
      <selection pane="topRight" activeCell="A5" sqref="A5:P5"/>
    </sheetView>
  </sheetViews>
  <sheetFormatPr defaultColWidth="9.140625" defaultRowHeight="12.75"/>
  <cols>
    <col min="1" max="1" width="4.8515625" style="1" customWidth="1"/>
    <col min="2" max="2" width="21.28125" style="1" customWidth="1"/>
    <col min="3" max="3" width="14.57421875" style="1" customWidth="1"/>
    <col min="4" max="4" width="15.00390625" style="1" customWidth="1"/>
    <col min="5" max="5" width="7.00390625" style="2" customWidth="1"/>
    <col min="6" max="6" width="9.140625" style="3" customWidth="1"/>
    <col min="7" max="8" width="3.28125" style="1" customWidth="1"/>
    <col min="9" max="16" width="6.8515625" style="2" bestFit="1" customWidth="1"/>
    <col min="17" max="16384" width="9.140625" style="1" customWidth="1"/>
  </cols>
  <sheetData>
    <row r="1" spans="1:16" ht="12.7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 t="s">
        <v>5</v>
      </c>
      <c r="G1" s="9" t="s">
        <v>59</v>
      </c>
      <c r="H1" s="9" t="s">
        <v>82</v>
      </c>
      <c r="I1" s="10" t="s">
        <v>44</v>
      </c>
      <c r="J1" s="10" t="s">
        <v>45</v>
      </c>
      <c r="K1" s="10" t="s">
        <v>46</v>
      </c>
      <c r="L1" s="10" t="s">
        <v>47</v>
      </c>
      <c r="M1" s="10" t="s">
        <v>48</v>
      </c>
      <c r="N1" s="10" t="s">
        <v>49</v>
      </c>
      <c r="O1" s="10" t="s">
        <v>50</v>
      </c>
      <c r="P1" s="10" t="s">
        <v>51</v>
      </c>
    </row>
    <row r="2" spans="1:16" s="11" customFormat="1" ht="14.25">
      <c r="A2" s="11" t="s">
        <v>9</v>
      </c>
      <c r="B2" s="11" t="s">
        <v>143</v>
      </c>
      <c r="C2" s="11" t="s">
        <v>129</v>
      </c>
      <c r="D2" s="11" t="s">
        <v>130</v>
      </c>
      <c r="E2" s="11">
        <v>1592</v>
      </c>
      <c r="F2" s="60">
        <v>199</v>
      </c>
      <c r="H2" s="11">
        <v>8</v>
      </c>
      <c r="I2" s="11">
        <v>149</v>
      </c>
      <c r="J2" s="11">
        <v>234</v>
      </c>
      <c r="K2" s="11">
        <v>210</v>
      </c>
      <c r="L2" s="11">
        <v>232</v>
      </c>
      <c r="M2" s="11">
        <v>236</v>
      </c>
      <c r="N2" s="11">
        <v>209</v>
      </c>
      <c r="O2" s="11">
        <v>156</v>
      </c>
      <c r="P2" s="11">
        <v>166</v>
      </c>
    </row>
    <row r="3" spans="1:16" s="11" customFormat="1" ht="14.25">
      <c r="A3" s="11" t="s">
        <v>10</v>
      </c>
      <c r="B3" s="11" t="s">
        <v>140</v>
      </c>
      <c r="C3" s="11" t="s">
        <v>95</v>
      </c>
      <c r="D3" s="11" t="s">
        <v>96</v>
      </c>
      <c r="E3" s="11">
        <v>1410</v>
      </c>
      <c r="F3" s="60">
        <v>176.25</v>
      </c>
      <c r="H3" s="11">
        <v>8</v>
      </c>
      <c r="I3" s="11">
        <v>165</v>
      </c>
      <c r="J3" s="11">
        <v>224</v>
      </c>
      <c r="K3" s="11">
        <v>221</v>
      </c>
      <c r="L3" s="11">
        <v>171</v>
      </c>
      <c r="M3" s="11">
        <v>146</v>
      </c>
      <c r="N3" s="11">
        <v>192</v>
      </c>
      <c r="O3" s="11">
        <v>155</v>
      </c>
      <c r="P3" s="11">
        <v>136</v>
      </c>
    </row>
    <row r="4" spans="1:16" s="11" customFormat="1" ht="14.25">
      <c r="A4" s="11" t="s">
        <v>12</v>
      </c>
      <c r="B4" s="11" t="s">
        <v>145</v>
      </c>
      <c r="C4" s="11" t="s">
        <v>25</v>
      </c>
      <c r="D4" s="11" t="s">
        <v>26</v>
      </c>
      <c r="E4" s="11">
        <v>1407</v>
      </c>
      <c r="F4" s="60">
        <v>175.875</v>
      </c>
      <c r="H4" s="11">
        <v>8</v>
      </c>
      <c r="I4" s="11">
        <v>180</v>
      </c>
      <c r="J4" s="11">
        <v>162</v>
      </c>
      <c r="K4" s="11">
        <v>202</v>
      </c>
      <c r="L4" s="11">
        <v>157</v>
      </c>
      <c r="M4" s="11">
        <v>179</v>
      </c>
      <c r="N4" s="11">
        <v>158</v>
      </c>
      <c r="O4" s="11">
        <v>207</v>
      </c>
      <c r="P4" s="11">
        <v>162</v>
      </c>
    </row>
    <row r="5" spans="1:16" s="11" customFormat="1" ht="15" thickBot="1">
      <c r="A5" s="58" t="s">
        <v>13</v>
      </c>
      <c r="B5" s="58" t="s">
        <v>144</v>
      </c>
      <c r="C5" s="58" t="s">
        <v>54</v>
      </c>
      <c r="D5" s="58" t="s">
        <v>16</v>
      </c>
      <c r="E5" s="58">
        <v>1389</v>
      </c>
      <c r="F5" s="62">
        <v>173.625</v>
      </c>
      <c r="G5" s="58"/>
      <c r="H5" s="58">
        <v>8</v>
      </c>
      <c r="I5" s="58">
        <v>180</v>
      </c>
      <c r="J5" s="58">
        <v>205</v>
      </c>
      <c r="K5" s="58">
        <v>137</v>
      </c>
      <c r="L5" s="58">
        <v>192</v>
      </c>
      <c r="M5" s="58">
        <v>153</v>
      </c>
      <c r="N5" s="58">
        <v>213</v>
      </c>
      <c r="O5" s="58">
        <v>153</v>
      </c>
      <c r="P5" s="58">
        <v>156</v>
      </c>
    </row>
    <row r="6" spans="1:16" s="11" customFormat="1" ht="14.25">
      <c r="A6" s="11" t="s">
        <v>15</v>
      </c>
      <c r="B6" s="11" t="s">
        <v>141</v>
      </c>
      <c r="C6" s="11" t="s">
        <v>142</v>
      </c>
      <c r="D6" s="11" t="s">
        <v>11</v>
      </c>
      <c r="E6" s="11">
        <v>1377</v>
      </c>
      <c r="F6" s="60">
        <v>172.125</v>
      </c>
      <c r="H6" s="11">
        <v>8</v>
      </c>
      <c r="I6" s="11">
        <v>207</v>
      </c>
      <c r="J6" s="11">
        <v>171</v>
      </c>
      <c r="K6" s="11">
        <v>178</v>
      </c>
      <c r="L6" s="11">
        <v>167</v>
      </c>
      <c r="M6" s="11">
        <v>164</v>
      </c>
      <c r="N6" s="11">
        <v>169</v>
      </c>
      <c r="O6" s="11">
        <v>147</v>
      </c>
      <c r="P6" s="11">
        <v>174</v>
      </c>
    </row>
    <row r="7" spans="1:16" s="11" customFormat="1" ht="14.25">
      <c r="A7" s="11" t="s">
        <v>17</v>
      </c>
      <c r="B7" s="11" t="s">
        <v>146</v>
      </c>
      <c r="C7" s="11" t="s">
        <v>108</v>
      </c>
      <c r="D7" s="11" t="s">
        <v>65</v>
      </c>
      <c r="E7" s="11">
        <v>1280</v>
      </c>
      <c r="F7" s="60">
        <v>160</v>
      </c>
      <c r="H7" s="11">
        <v>8</v>
      </c>
      <c r="I7" s="11">
        <v>141</v>
      </c>
      <c r="J7" s="11">
        <v>166</v>
      </c>
      <c r="K7" s="11">
        <v>161</v>
      </c>
      <c r="L7" s="11">
        <v>178</v>
      </c>
      <c r="M7" s="11">
        <v>131</v>
      </c>
      <c r="N7" s="11">
        <v>143</v>
      </c>
      <c r="O7" s="11">
        <v>180</v>
      </c>
      <c r="P7" s="11">
        <v>180</v>
      </c>
    </row>
    <row r="8" s="11" customFormat="1" ht="14.25">
      <c r="F8" s="60"/>
    </row>
    <row r="9" spans="1:16" s="11" customFormat="1" ht="14.25">
      <c r="A9" s="37"/>
      <c r="B9" s="37"/>
      <c r="C9" s="37"/>
      <c r="D9" s="37"/>
      <c r="E9" s="56"/>
      <c r="F9" s="57"/>
      <c r="I9" s="14"/>
      <c r="J9" s="14"/>
      <c r="K9" s="14"/>
      <c r="L9" s="14"/>
      <c r="M9" s="14"/>
      <c r="N9" s="14"/>
      <c r="O9" s="14"/>
      <c r="P9" s="14"/>
    </row>
    <row r="10" spans="5:16" s="11" customFormat="1" ht="14.25">
      <c r="E10" s="12"/>
      <c r="F10" s="13"/>
      <c r="I10" s="14"/>
      <c r="J10" s="14"/>
      <c r="K10" s="14"/>
      <c r="L10" s="14"/>
      <c r="M10" s="14"/>
      <c r="N10" s="14"/>
      <c r="O10" s="14"/>
      <c r="P10" s="14"/>
    </row>
    <row r="11" spans="5:16" s="11" customFormat="1" ht="14.25">
      <c r="E11" s="12"/>
      <c r="F11" s="13"/>
      <c r="I11" s="14"/>
      <c r="J11" s="14"/>
      <c r="K11" s="14"/>
      <c r="L11" s="14"/>
      <c r="M11" s="14"/>
      <c r="N11" s="14"/>
      <c r="O11" s="14"/>
      <c r="P11" s="14"/>
    </row>
    <row r="12" spans="5:16" s="11" customFormat="1" ht="14.25">
      <c r="E12" s="12"/>
      <c r="F12" s="13"/>
      <c r="I12" s="14"/>
      <c r="J12" s="14"/>
      <c r="K12" s="14"/>
      <c r="L12" s="14"/>
      <c r="M12" s="14"/>
      <c r="N12" s="14"/>
      <c r="O12" s="14"/>
      <c r="P12" s="14"/>
    </row>
    <row r="13" spans="5:16" s="11" customFormat="1" ht="14.25">
      <c r="E13" s="12"/>
      <c r="F13" s="13"/>
      <c r="I13" s="14"/>
      <c r="J13" s="14"/>
      <c r="K13" s="14"/>
      <c r="L13" s="14"/>
      <c r="M13" s="14"/>
      <c r="N13" s="14"/>
      <c r="O13" s="14"/>
      <c r="P13" s="14"/>
    </row>
    <row r="14" spans="5:16" s="11" customFormat="1" ht="14.25">
      <c r="E14" s="12"/>
      <c r="F14" s="13"/>
      <c r="I14" s="14"/>
      <c r="J14" s="14"/>
      <c r="K14" s="14"/>
      <c r="L14" s="14"/>
      <c r="M14" s="14"/>
      <c r="N14" s="14"/>
      <c r="O14" s="14"/>
      <c r="P14" s="14"/>
    </row>
    <row r="15" spans="5:16" s="11" customFormat="1" ht="14.25">
      <c r="E15" s="12"/>
      <c r="F15" s="13"/>
      <c r="I15" s="14"/>
      <c r="J15" s="14"/>
      <c r="K15" s="14"/>
      <c r="L15" s="14"/>
      <c r="M15" s="14"/>
      <c r="N15" s="14"/>
      <c r="O15" s="14"/>
      <c r="P15" s="14"/>
    </row>
    <row r="16" spans="5:16" s="11" customFormat="1" ht="14.25">
      <c r="E16" s="12"/>
      <c r="F16" s="13"/>
      <c r="I16" s="14"/>
      <c r="J16" s="14"/>
      <c r="K16" s="14"/>
      <c r="L16" s="14"/>
      <c r="M16" s="14"/>
      <c r="N16" s="14"/>
      <c r="O16" s="14"/>
      <c r="P16" s="14"/>
    </row>
    <row r="17" spans="5:16" s="11" customFormat="1" ht="14.25">
      <c r="E17" s="12"/>
      <c r="F17" s="13"/>
      <c r="I17" s="14"/>
      <c r="J17" s="14"/>
      <c r="K17" s="14"/>
      <c r="L17" s="14"/>
      <c r="M17" s="14"/>
      <c r="N17" s="14"/>
      <c r="O17" s="14"/>
      <c r="P17" s="14"/>
    </row>
  </sheetData>
  <sheetProtection/>
  <printOptions/>
  <pageMargins left="0.5511811023622047" right="0.4330708661417323" top="2.362204724409449" bottom="0.5118110236220472" header="0.5118110236220472" footer="0.3937007874015748"/>
  <pageSetup fitToHeight="1" fitToWidth="1" horizontalDpi="600" verticalDpi="600" orientation="landscape" paperSize="9" r:id="rId1"/>
  <headerFooter alignWithMargins="0">
    <oddHeader>&amp;L&amp;"Times New Roman,Lihavoitu"&amp;16JUNNU-TOUR 2018-2019
Grande Finale 11.5.2019 Kupittaan keilahallissa
Minipojat U13
&amp;14Kahdeksan sarjan karsinta (eu.)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P17"/>
  <sheetViews>
    <sheetView zoomScale="107" zoomScaleNormal="107" zoomScalePageLayoutView="0" workbookViewId="0" topLeftCell="A1">
      <pane xSplit="6" topLeftCell="G1" activePane="topRight" state="frozen"/>
      <selection pane="topLeft" activeCell="A1" sqref="A1"/>
      <selection pane="topRight" activeCell="A5" sqref="A5:P5"/>
    </sheetView>
  </sheetViews>
  <sheetFormatPr defaultColWidth="9.140625" defaultRowHeight="12.75"/>
  <cols>
    <col min="1" max="1" width="4.8515625" style="1" customWidth="1"/>
    <col min="2" max="2" width="21.28125" style="1" customWidth="1"/>
    <col min="3" max="3" width="14.57421875" style="1" customWidth="1"/>
    <col min="4" max="4" width="15.00390625" style="1" customWidth="1"/>
    <col min="5" max="5" width="7.00390625" style="2" customWidth="1"/>
    <col min="6" max="6" width="9.140625" style="3" customWidth="1"/>
    <col min="7" max="8" width="3.28125" style="1" customWidth="1"/>
    <col min="9" max="16" width="6.8515625" style="2" bestFit="1" customWidth="1"/>
    <col min="17" max="16384" width="9.140625" style="1" customWidth="1"/>
  </cols>
  <sheetData>
    <row r="1" spans="1:16" ht="12.7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 t="s">
        <v>5</v>
      </c>
      <c r="G1" s="9" t="s">
        <v>59</v>
      </c>
      <c r="H1" s="9" t="s">
        <v>82</v>
      </c>
      <c r="I1" s="10" t="s">
        <v>44</v>
      </c>
      <c r="J1" s="10" t="s">
        <v>45</v>
      </c>
      <c r="K1" s="10" t="s">
        <v>46</v>
      </c>
      <c r="L1" s="10" t="s">
        <v>47</v>
      </c>
      <c r="M1" s="10" t="s">
        <v>48</v>
      </c>
      <c r="N1" s="10" t="s">
        <v>49</v>
      </c>
      <c r="O1" s="10" t="s">
        <v>50</v>
      </c>
      <c r="P1" s="10" t="s">
        <v>51</v>
      </c>
    </row>
    <row r="2" spans="1:16" s="11" customFormat="1" ht="14.25">
      <c r="A2" s="11" t="s">
        <v>9</v>
      </c>
      <c r="B2" s="11" t="s">
        <v>148</v>
      </c>
      <c r="C2" s="11" t="s">
        <v>75</v>
      </c>
      <c r="D2" s="11" t="s">
        <v>67</v>
      </c>
      <c r="E2" s="11">
        <v>1261</v>
      </c>
      <c r="F2" s="60">
        <v>157.625</v>
      </c>
      <c r="H2" s="11">
        <v>8</v>
      </c>
      <c r="I2" s="11">
        <v>155</v>
      </c>
      <c r="J2" s="11">
        <v>178</v>
      </c>
      <c r="K2" s="11">
        <v>157</v>
      </c>
      <c r="L2" s="11">
        <v>178</v>
      </c>
      <c r="M2" s="11">
        <v>142</v>
      </c>
      <c r="N2" s="11">
        <v>158</v>
      </c>
      <c r="O2" s="11">
        <v>171</v>
      </c>
      <c r="P2" s="11">
        <v>122</v>
      </c>
    </row>
    <row r="3" spans="1:16" s="11" customFormat="1" ht="14.25">
      <c r="A3" s="11" t="s">
        <v>10</v>
      </c>
      <c r="B3" s="11" t="s">
        <v>147</v>
      </c>
      <c r="C3" s="11" t="s">
        <v>25</v>
      </c>
      <c r="D3" s="11" t="s">
        <v>26</v>
      </c>
      <c r="E3" s="11">
        <v>1137</v>
      </c>
      <c r="F3" s="60">
        <v>142.125</v>
      </c>
      <c r="H3" s="11">
        <v>8</v>
      </c>
      <c r="I3" s="11">
        <v>144</v>
      </c>
      <c r="J3" s="11">
        <v>149</v>
      </c>
      <c r="K3" s="11">
        <v>159</v>
      </c>
      <c r="L3" s="11">
        <v>134</v>
      </c>
      <c r="M3" s="11">
        <v>177</v>
      </c>
      <c r="N3" s="11">
        <v>133</v>
      </c>
      <c r="O3" s="11">
        <v>117</v>
      </c>
      <c r="P3" s="11">
        <v>124</v>
      </c>
    </row>
    <row r="4" spans="1:16" s="11" customFormat="1" ht="14.25">
      <c r="A4" s="11" t="s">
        <v>12</v>
      </c>
      <c r="B4" s="11" t="s">
        <v>149</v>
      </c>
      <c r="C4" s="11" t="s">
        <v>150</v>
      </c>
      <c r="D4" s="11" t="s">
        <v>115</v>
      </c>
      <c r="E4" s="11">
        <v>1126</v>
      </c>
      <c r="F4" s="60">
        <v>140.75</v>
      </c>
      <c r="H4" s="11">
        <v>8</v>
      </c>
      <c r="I4" s="11">
        <v>142</v>
      </c>
      <c r="J4" s="11">
        <v>134</v>
      </c>
      <c r="K4" s="11">
        <v>137</v>
      </c>
      <c r="L4" s="11">
        <v>131</v>
      </c>
      <c r="M4" s="11">
        <v>147</v>
      </c>
      <c r="N4" s="11">
        <v>165</v>
      </c>
      <c r="O4" s="11">
        <v>132</v>
      </c>
      <c r="P4" s="11">
        <v>138</v>
      </c>
    </row>
    <row r="5" spans="1:16" s="11" customFormat="1" ht="15" thickBot="1">
      <c r="A5" s="58" t="s">
        <v>13</v>
      </c>
      <c r="B5" s="58" t="s">
        <v>109</v>
      </c>
      <c r="C5" s="58" t="s">
        <v>110</v>
      </c>
      <c r="D5" s="58" t="s">
        <v>111</v>
      </c>
      <c r="E5" s="58">
        <v>1040</v>
      </c>
      <c r="F5" s="62">
        <v>130</v>
      </c>
      <c r="G5" s="58"/>
      <c r="H5" s="58">
        <v>8</v>
      </c>
      <c r="I5" s="58">
        <v>147</v>
      </c>
      <c r="J5" s="58">
        <v>126</v>
      </c>
      <c r="K5" s="58">
        <v>113</v>
      </c>
      <c r="L5" s="58">
        <v>146</v>
      </c>
      <c r="M5" s="58">
        <v>116</v>
      </c>
      <c r="N5" s="58">
        <v>134</v>
      </c>
      <c r="O5" s="58">
        <v>109</v>
      </c>
      <c r="P5" s="58">
        <v>149</v>
      </c>
    </row>
    <row r="6" spans="1:16" s="11" customFormat="1" ht="14.25">
      <c r="A6" s="11" t="s">
        <v>15</v>
      </c>
      <c r="B6" s="11" t="s">
        <v>152</v>
      </c>
      <c r="C6" s="11" t="s">
        <v>72</v>
      </c>
      <c r="D6" s="11" t="s">
        <v>22</v>
      </c>
      <c r="E6" s="11">
        <v>964</v>
      </c>
      <c r="F6" s="60">
        <v>120.5</v>
      </c>
      <c r="H6" s="11">
        <v>8</v>
      </c>
      <c r="I6" s="11">
        <v>136</v>
      </c>
      <c r="J6" s="11">
        <v>107</v>
      </c>
      <c r="K6" s="11">
        <v>145</v>
      </c>
      <c r="L6" s="11">
        <v>94</v>
      </c>
      <c r="M6" s="11">
        <v>107</v>
      </c>
      <c r="N6" s="11">
        <v>136</v>
      </c>
      <c r="O6" s="11">
        <v>128</v>
      </c>
      <c r="P6" s="11">
        <v>111</v>
      </c>
    </row>
    <row r="7" spans="1:8" s="11" customFormat="1" ht="14.25">
      <c r="A7" s="11" t="s">
        <v>17</v>
      </c>
      <c r="B7" s="11" t="s">
        <v>151</v>
      </c>
      <c r="C7" s="11" t="s">
        <v>73</v>
      </c>
      <c r="D7" s="11" t="s">
        <v>22</v>
      </c>
      <c r="E7" s="11">
        <v>0</v>
      </c>
      <c r="F7" s="60" t="s">
        <v>93</v>
      </c>
      <c r="H7" s="11">
        <v>0</v>
      </c>
    </row>
    <row r="8" s="11" customFormat="1" ht="14.25">
      <c r="F8" s="60"/>
    </row>
    <row r="9" spans="1:16" s="11" customFormat="1" ht="14.25">
      <c r="A9" s="37"/>
      <c r="B9" s="37"/>
      <c r="C9" s="37"/>
      <c r="D9" s="37"/>
      <c r="E9" s="56"/>
      <c r="F9" s="57"/>
      <c r="I9" s="14"/>
      <c r="J9" s="14"/>
      <c r="K9" s="14"/>
      <c r="L9" s="14"/>
      <c r="M9" s="14"/>
      <c r="N9" s="14"/>
      <c r="O9" s="14"/>
      <c r="P9" s="14"/>
    </row>
    <row r="10" spans="5:16" s="11" customFormat="1" ht="14.25">
      <c r="E10" s="12"/>
      <c r="F10" s="13"/>
      <c r="I10" s="14"/>
      <c r="J10" s="14"/>
      <c r="K10" s="14"/>
      <c r="L10" s="14"/>
      <c r="M10" s="14"/>
      <c r="N10" s="14"/>
      <c r="O10" s="14"/>
      <c r="P10" s="14"/>
    </row>
    <row r="11" spans="5:16" s="11" customFormat="1" ht="14.25">
      <c r="E11" s="12"/>
      <c r="F11" s="13"/>
      <c r="I11" s="14"/>
      <c r="J11" s="14"/>
      <c r="K11" s="14"/>
      <c r="L11" s="14"/>
      <c r="M11" s="14"/>
      <c r="N11" s="14"/>
      <c r="O11" s="14"/>
      <c r="P11" s="14"/>
    </row>
    <row r="12" spans="5:16" s="11" customFormat="1" ht="14.25">
      <c r="E12" s="12"/>
      <c r="F12" s="13"/>
      <c r="I12" s="14"/>
      <c r="J12" s="14"/>
      <c r="K12" s="14"/>
      <c r="L12" s="14"/>
      <c r="M12" s="14"/>
      <c r="N12" s="14"/>
      <c r="O12" s="14"/>
      <c r="P12" s="14"/>
    </row>
    <row r="13" spans="5:16" s="11" customFormat="1" ht="14.25">
      <c r="E13" s="12"/>
      <c r="F13" s="13"/>
      <c r="I13" s="14"/>
      <c r="J13" s="14"/>
      <c r="K13" s="14"/>
      <c r="L13" s="14"/>
      <c r="M13" s="14"/>
      <c r="N13" s="14"/>
      <c r="O13" s="14"/>
      <c r="P13" s="14"/>
    </row>
    <row r="14" spans="5:16" s="11" customFormat="1" ht="14.25">
      <c r="E14" s="12"/>
      <c r="F14" s="13"/>
      <c r="I14" s="14"/>
      <c r="J14" s="14"/>
      <c r="K14" s="14"/>
      <c r="L14" s="14"/>
      <c r="M14" s="14"/>
      <c r="N14" s="14"/>
      <c r="O14" s="14"/>
      <c r="P14" s="14"/>
    </row>
    <row r="15" spans="5:16" s="11" customFormat="1" ht="14.25">
      <c r="E15" s="12"/>
      <c r="F15" s="13"/>
      <c r="I15" s="14"/>
      <c r="J15" s="14"/>
      <c r="K15" s="14"/>
      <c r="L15" s="14"/>
      <c r="M15" s="14"/>
      <c r="N15" s="14"/>
      <c r="O15" s="14"/>
      <c r="P15" s="14"/>
    </row>
    <row r="16" spans="5:16" s="11" customFormat="1" ht="14.25">
      <c r="E16" s="12"/>
      <c r="F16" s="13"/>
      <c r="I16" s="14"/>
      <c r="J16" s="14"/>
      <c r="K16" s="14"/>
      <c r="L16" s="14"/>
      <c r="M16" s="14"/>
      <c r="N16" s="14"/>
      <c r="O16" s="14"/>
      <c r="P16" s="14"/>
    </row>
    <row r="17" spans="5:16" s="11" customFormat="1" ht="14.25">
      <c r="E17" s="12"/>
      <c r="F17" s="13"/>
      <c r="I17" s="14"/>
      <c r="J17" s="14"/>
      <c r="K17" s="14"/>
      <c r="L17" s="14"/>
      <c r="M17" s="14"/>
      <c r="N17" s="14"/>
      <c r="O17" s="14"/>
      <c r="P17" s="14"/>
    </row>
  </sheetData>
  <sheetProtection/>
  <printOptions/>
  <pageMargins left="0.5511811023622047" right="0.4330708661417323" top="2.362204724409449" bottom="0.5118110236220472" header="0.5118110236220472" footer="0.3937007874015748"/>
  <pageSetup fitToHeight="1" fitToWidth="1" horizontalDpi="600" verticalDpi="600" orientation="landscape" paperSize="9" r:id="rId1"/>
  <headerFooter alignWithMargins="0">
    <oddHeader>&amp;L&amp;"Times New Roman,Lihavoitu"&amp;16JUNNU-TOUR 2016-2017
Grande Finale 6.5.2017 Kupittaan keilahallissa
Minitytöt U13
&amp;14Kahdeksan sarjan karsinta (am.)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4">
    <pageSetUpPr fitToPage="1"/>
  </sheetPr>
  <dimension ref="A1:AB54"/>
  <sheetViews>
    <sheetView zoomScale="75" zoomScaleNormal="75" zoomScalePageLayoutView="0" workbookViewId="0" topLeftCell="A27">
      <selection activeCell="B44" sqref="B44:V45"/>
    </sheetView>
  </sheetViews>
  <sheetFormatPr defaultColWidth="9.140625" defaultRowHeight="12.75"/>
  <cols>
    <col min="1" max="1" width="4.57421875" style="1" customWidth="1"/>
    <col min="2" max="2" width="26.28125" style="1" customWidth="1"/>
    <col min="3" max="3" width="26.421875" style="1" customWidth="1"/>
    <col min="4" max="4" width="19.8515625" style="1" customWidth="1"/>
    <col min="5" max="5" width="15.7109375" style="1" customWidth="1"/>
    <col min="6" max="6" width="12.421875" style="15" customWidth="1"/>
    <col min="7" max="7" width="9.57421875" style="15" bestFit="1" customWidth="1"/>
    <col min="8" max="8" width="11.8515625" style="15" customWidth="1"/>
    <col min="9" max="9" width="9.140625" style="15" customWidth="1"/>
    <col min="10" max="10" width="9.140625" style="16" customWidth="1"/>
    <col min="11" max="11" width="13.8515625" style="1" customWidth="1"/>
    <col min="12" max="12" width="4.8515625" style="2" customWidth="1"/>
    <col min="13" max="18" width="6.28125" style="2" customWidth="1"/>
    <col min="19" max="16384" width="9.140625" style="1" customWidth="1"/>
  </cols>
  <sheetData>
    <row r="1" spans="1:18" ht="18">
      <c r="A1" s="17" t="s">
        <v>29</v>
      </c>
      <c r="B1" s="17"/>
      <c r="C1" s="5"/>
      <c r="F1" s="19"/>
      <c r="G1" s="19"/>
      <c r="H1" s="19"/>
      <c r="I1" s="19"/>
      <c r="J1" s="21"/>
      <c r="K1" s="9"/>
      <c r="L1" s="7"/>
      <c r="M1" s="7"/>
      <c r="N1" s="22"/>
      <c r="O1" s="22"/>
      <c r="P1" s="22"/>
      <c r="Q1" s="22"/>
      <c r="R1" s="22"/>
    </row>
    <row r="2" spans="1:18" s="11" customFormat="1" ht="16.5" customHeight="1">
      <c r="A2" s="24"/>
      <c r="B2" s="24"/>
      <c r="C2" s="24"/>
      <c r="F2" s="25"/>
      <c r="G2" s="25"/>
      <c r="H2" s="25"/>
      <c r="I2" s="25"/>
      <c r="J2" s="26"/>
      <c r="K2" s="27"/>
      <c r="L2" s="28"/>
      <c r="M2" s="28"/>
      <c r="N2" s="29"/>
      <c r="O2" s="29"/>
      <c r="P2" s="29"/>
      <c r="Q2" s="29"/>
      <c r="R2" s="29"/>
    </row>
    <row r="3" spans="3:18" s="4" customFormat="1" ht="12.75">
      <c r="C3" s="4" t="s">
        <v>1</v>
      </c>
      <c r="D3" s="5" t="s">
        <v>2</v>
      </c>
      <c r="E3" s="5" t="s">
        <v>3</v>
      </c>
      <c r="F3" s="18" t="s">
        <v>6</v>
      </c>
      <c r="G3" s="18" t="s">
        <v>7</v>
      </c>
      <c r="H3" s="18" t="s">
        <v>8</v>
      </c>
      <c r="I3" s="18"/>
      <c r="J3" s="20"/>
      <c r="K3" s="18" t="s">
        <v>30</v>
      </c>
      <c r="L3" s="6"/>
      <c r="M3" s="6"/>
      <c r="N3" s="6"/>
      <c r="O3" s="6"/>
      <c r="P3" s="6"/>
      <c r="Q3" s="6"/>
      <c r="R3" s="6"/>
    </row>
    <row r="4" spans="1:18" s="11" customFormat="1" ht="14.25">
      <c r="A4" s="11" t="s">
        <v>31</v>
      </c>
      <c r="C4" s="11" t="str">
        <f>'Pojat U20'!$B$2</f>
        <v>Jesse Ahokas</v>
      </c>
      <c r="D4" s="11" t="str">
        <f>'Pojat U20'!$C$2</f>
        <v>Bay</v>
      </c>
      <c r="E4" s="11" t="str">
        <f>'Pojat U20'!$D$2</f>
        <v>Lahti</v>
      </c>
      <c r="F4" s="14">
        <v>157</v>
      </c>
      <c r="G4" s="46">
        <v>223</v>
      </c>
      <c r="H4" s="24">
        <v>221</v>
      </c>
      <c r="I4" s="24"/>
      <c r="J4" s="31"/>
      <c r="K4" s="47">
        <v>2</v>
      </c>
      <c r="L4" s="12"/>
      <c r="M4" s="12">
        <f>SUM(F4:H4)</f>
        <v>601</v>
      </c>
      <c r="N4" s="12">
        <f>COUNT(F4:H4)</f>
        <v>3</v>
      </c>
      <c r="O4" s="12">
        <f>'Pojat U20'!$E$2</f>
        <v>1671</v>
      </c>
      <c r="P4" s="12"/>
      <c r="Q4" s="12"/>
      <c r="R4" s="12"/>
    </row>
    <row r="5" spans="1:18" s="11" customFormat="1" ht="14.25">
      <c r="A5" s="11" t="s">
        <v>32</v>
      </c>
      <c r="C5" s="11" t="str">
        <f>'Pojat U20'!$B$9</f>
        <v>Nico Kärkkäinen</v>
      </c>
      <c r="D5" s="11" t="str">
        <f>'Pojat U20'!$C$9</f>
        <v>Joe's Gold</v>
      </c>
      <c r="E5" s="11" t="str">
        <f>'Pojat U20'!$D$9</f>
        <v>Joensuu</v>
      </c>
      <c r="F5" s="66">
        <v>169</v>
      </c>
      <c r="G5" s="14">
        <v>154</v>
      </c>
      <c r="H5" s="30">
        <v>182</v>
      </c>
      <c r="I5" s="30"/>
      <c r="J5" s="31"/>
      <c r="K5" s="64">
        <v>1</v>
      </c>
      <c r="L5" s="12"/>
      <c r="M5" s="12">
        <f>SUM(F5:H5)</f>
        <v>505</v>
      </c>
      <c r="N5" s="12">
        <f>COUNT(F5:H5)</f>
        <v>3</v>
      </c>
      <c r="O5" s="12">
        <f>'Pojat U20'!$E$9</f>
        <v>1564</v>
      </c>
      <c r="P5" s="12"/>
      <c r="Q5" s="12"/>
      <c r="R5" s="12"/>
    </row>
    <row r="6" spans="6:18" s="11" customFormat="1" ht="14.25">
      <c r="F6" s="14"/>
      <c r="G6" s="14"/>
      <c r="H6" s="14"/>
      <c r="I6" s="14"/>
      <c r="J6" s="31"/>
      <c r="K6" s="36"/>
      <c r="L6" s="12"/>
      <c r="M6" s="12"/>
      <c r="N6" s="12"/>
      <c r="O6" s="12"/>
      <c r="P6" s="12"/>
      <c r="Q6" s="12"/>
      <c r="R6" s="12"/>
    </row>
    <row r="7" spans="1:18" s="11" customFormat="1" ht="14.25">
      <c r="A7" s="11" t="s">
        <v>33</v>
      </c>
      <c r="C7" s="11" t="str">
        <f>'Pojat U20'!$B$3</f>
        <v>Joni Kärkkäinen</v>
      </c>
      <c r="D7" s="11" t="str">
        <f>'Pojat U20'!$C$3</f>
        <v>Ice-Bowling</v>
      </c>
      <c r="E7" s="11" t="str">
        <f>'Pojat U20'!$D$3</f>
        <v>Ylä-Savo</v>
      </c>
      <c r="F7" s="46">
        <v>218</v>
      </c>
      <c r="G7" s="24">
        <v>207</v>
      </c>
      <c r="H7" s="46"/>
      <c r="I7" s="24"/>
      <c r="J7" s="31"/>
      <c r="K7" s="65">
        <v>2</v>
      </c>
      <c r="L7" s="12"/>
      <c r="M7" s="12">
        <f>SUM(F7:H7)</f>
        <v>425</v>
      </c>
      <c r="N7" s="12">
        <f>COUNT(F7:H7)</f>
        <v>2</v>
      </c>
      <c r="O7" s="12">
        <f>'Pojat U20'!$E$3</f>
        <v>1632</v>
      </c>
      <c r="P7" s="12"/>
      <c r="Q7" s="12"/>
      <c r="R7" s="12"/>
    </row>
    <row r="8" spans="1:18" s="11" customFormat="1" ht="14.25">
      <c r="A8" s="11" t="s">
        <v>34</v>
      </c>
      <c r="C8" s="11" t="str">
        <f>'Pojat U20'!$B$8</f>
        <v>Tomi Turunen</v>
      </c>
      <c r="D8" s="11" t="str">
        <f>'Pojat U20'!$C$8</f>
        <v>Joe's Gold</v>
      </c>
      <c r="E8" s="11" t="str">
        <f>'Pojat U20'!$D$8</f>
        <v>Joensuu</v>
      </c>
      <c r="F8" s="14">
        <v>209</v>
      </c>
      <c r="G8" s="30">
        <v>198</v>
      </c>
      <c r="H8" s="14"/>
      <c r="I8" s="30"/>
      <c r="J8" s="31"/>
      <c r="K8" s="36">
        <v>0</v>
      </c>
      <c r="L8" s="12"/>
      <c r="M8" s="12">
        <f>SUM(F8:H8)</f>
        <v>407</v>
      </c>
      <c r="N8" s="12">
        <f>COUNT(F8:H8)</f>
        <v>2</v>
      </c>
      <c r="O8" s="12">
        <f>'Pojat U20'!$E$8</f>
        <v>1565</v>
      </c>
      <c r="P8" s="12"/>
      <c r="Q8" s="12"/>
      <c r="R8" s="12"/>
    </row>
    <row r="9" spans="6:18" s="11" customFormat="1" ht="14.25">
      <c r="F9" s="14"/>
      <c r="G9" s="14"/>
      <c r="H9" s="14"/>
      <c r="I9" s="14"/>
      <c r="J9" s="31"/>
      <c r="K9" s="36"/>
      <c r="L9" s="12"/>
      <c r="M9" s="12"/>
      <c r="N9" s="12"/>
      <c r="O9" s="12"/>
      <c r="P9" s="12"/>
      <c r="Q9" s="12"/>
      <c r="R9" s="12"/>
    </row>
    <row r="10" spans="1:18" s="11" customFormat="1" ht="14.25">
      <c r="A10" s="11" t="s">
        <v>36</v>
      </c>
      <c r="C10" s="11" t="str">
        <f>'Pojat U20'!$B$7</f>
        <v>Simon Susiluoto</v>
      </c>
      <c r="D10" s="11" t="str">
        <f>'Pojat U20'!$C$7</f>
        <v>Valtti</v>
      </c>
      <c r="E10" s="11" t="str">
        <f>'Pojat U20'!$D$7</f>
        <v>Lahti</v>
      </c>
      <c r="F10" s="24">
        <v>213</v>
      </c>
      <c r="G10" s="24">
        <v>189</v>
      </c>
      <c r="H10" s="24"/>
      <c r="I10" s="24"/>
      <c r="J10" s="67"/>
      <c r="K10" s="47">
        <v>2</v>
      </c>
      <c r="L10" s="12"/>
      <c r="M10" s="12">
        <f>SUM(F10:H10)</f>
        <v>402</v>
      </c>
      <c r="N10" s="12">
        <f>COUNT(F10:H10)</f>
        <v>2</v>
      </c>
      <c r="O10" s="12">
        <f>'Pojat U20'!$E$7</f>
        <v>1581</v>
      </c>
      <c r="P10" s="12"/>
      <c r="Q10" s="12"/>
      <c r="R10" s="12"/>
    </row>
    <row r="11" spans="1:18" s="11" customFormat="1" ht="14.25">
      <c r="A11" s="11" t="s">
        <v>35</v>
      </c>
      <c r="C11" s="11" t="str">
        <f>'Pojat U20'!$B$4</f>
        <v>Panu Varis</v>
      </c>
      <c r="D11" s="11" t="str">
        <f>'Pojat U20'!$C$4</f>
        <v>Ice-Bowling</v>
      </c>
      <c r="E11" s="11" t="str">
        <f>'Pojat U20'!$D$4</f>
        <v>Ylä-Savo</v>
      </c>
      <c r="F11" s="30">
        <v>148</v>
      </c>
      <c r="G11" s="30">
        <v>157</v>
      </c>
      <c r="H11" s="30"/>
      <c r="I11" s="14"/>
      <c r="J11" s="31"/>
      <c r="K11" s="64">
        <v>0</v>
      </c>
      <c r="L11" s="12"/>
      <c r="M11" s="12">
        <f>SUM(F11:H11)</f>
        <v>305</v>
      </c>
      <c r="N11" s="12">
        <f>COUNT(F11:H11)</f>
        <v>2</v>
      </c>
      <c r="O11" s="12">
        <f>'Pojat U20'!$E$4</f>
        <v>1613</v>
      </c>
      <c r="P11" s="12"/>
      <c r="Q11" s="12"/>
      <c r="R11" s="12"/>
    </row>
    <row r="12" spans="6:18" s="11" customFormat="1" ht="14.25">
      <c r="F12" s="14"/>
      <c r="G12" s="14"/>
      <c r="H12" s="14"/>
      <c r="I12" s="14"/>
      <c r="J12" s="31"/>
      <c r="K12" s="36"/>
      <c r="L12" s="12"/>
      <c r="M12" s="12"/>
      <c r="N12" s="12"/>
      <c r="O12" s="12"/>
      <c r="P12" s="12"/>
      <c r="Q12" s="12"/>
      <c r="R12" s="12"/>
    </row>
    <row r="13" spans="1:18" s="11" customFormat="1" ht="14.25">
      <c r="A13" s="11" t="s">
        <v>38</v>
      </c>
      <c r="C13" s="11" t="str">
        <f>'Pojat U20'!$B$6</f>
        <v>Niko Aleksi Paananen</v>
      </c>
      <c r="D13" s="11" t="str">
        <f>'Pojat U20'!$C$6</f>
        <v>Ice-Bowling</v>
      </c>
      <c r="E13" s="11" t="str">
        <f>'Pojat U20'!$D$6</f>
        <v>Ylä-Savo</v>
      </c>
      <c r="F13" s="24">
        <v>210</v>
      </c>
      <c r="G13" s="14">
        <v>155</v>
      </c>
      <c r="H13" s="24">
        <v>183</v>
      </c>
      <c r="I13" s="14"/>
      <c r="J13" s="31"/>
      <c r="K13" s="47">
        <v>2</v>
      </c>
      <c r="L13" s="12"/>
      <c r="M13" s="12">
        <f>SUM(F13:H13)</f>
        <v>548</v>
      </c>
      <c r="N13" s="12">
        <f>COUNT(F13:H13)</f>
        <v>3</v>
      </c>
      <c r="O13" s="12">
        <f>'Pojat U20'!$E$6</f>
        <v>1589</v>
      </c>
      <c r="P13" s="12"/>
      <c r="Q13" s="12"/>
      <c r="R13" s="12"/>
    </row>
    <row r="14" spans="1:18" s="11" customFormat="1" ht="14.25">
      <c r="A14" s="11" t="s">
        <v>37</v>
      </c>
      <c r="C14" s="11" t="str">
        <f>'Pojat U20'!$B$5</f>
        <v>Nico Olsson</v>
      </c>
      <c r="D14" s="11" t="str">
        <f>'Pojat U20'!$C$5</f>
        <v>SQB Bowlers</v>
      </c>
      <c r="E14" s="11" t="str">
        <f>'Pojat U20'!$D$5</f>
        <v>Seinäjoki</v>
      </c>
      <c r="F14" s="30">
        <v>137</v>
      </c>
      <c r="G14" s="46">
        <v>165</v>
      </c>
      <c r="H14" s="30">
        <v>159</v>
      </c>
      <c r="I14" s="30"/>
      <c r="J14" s="31"/>
      <c r="K14" s="64">
        <v>1</v>
      </c>
      <c r="L14" s="12"/>
      <c r="M14" s="12">
        <f>SUM(F14:H14)</f>
        <v>461</v>
      </c>
      <c r="N14" s="12">
        <f>COUNT(F14:H14)</f>
        <v>3</v>
      </c>
      <c r="O14" s="12">
        <f>'Pojat U20'!$E$5</f>
        <v>1593</v>
      </c>
      <c r="P14" s="12"/>
      <c r="Q14" s="12"/>
      <c r="R14" s="12"/>
    </row>
    <row r="15" spans="6:18" s="11" customFormat="1" ht="14.25">
      <c r="F15" s="14"/>
      <c r="G15" s="24"/>
      <c r="H15" s="24"/>
      <c r="I15" s="14"/>
      <c r="J15" s="31"/>
      <c r="K15" s="47"/>
      <c r="L15" s="12"/>
      <c r="M15" s="12"/>
      <c r="N15" s="12"/>
      <c r="O15" s="12"/>
      <c r="P15" s="12"/>
      <c r="Q15" s="12"/>
      <c r="R15" s="12"/>
    </row>
    <row r="16" spans="1:18" s="11" customFormat="1" ht="14.25" hidden="1">
      <c r="A16" s="11" t="str">
        <f>$A$4</f>
        <v>Karsinnan 1.</v>
      </c>
      <c r="C16" s="11" t="str">
        <f>$C$4</f>
        <v>Jesse Ahokas</v>
      </c>
      <c r="D16" s="11" t="str">
        <f>$D$4</f>
        <v>Bay</v>
      </c>
      <c r="E16" s="11" t="str">
        <f>$E$4</f>
        <v>Lahti</v>
      </c>
      <c r="F16" s="14"/>
      <c r="G16" s="24"/>
      <c r="H16" s="24"/>
      <c r="I16" s="14"/>
      <c r="J16" s="31"/>
      <c r="K16" s="47"/>
      <c r="L16" s="12"/>
      <c r="M16" s="12"/>
      <c r="N16" s="12"/>
      <c r="O16" s="12">
        <f>$O$4</f>
        <v>1671</v>
      </c>
      <c r="P16" s="12"/>
      <c r="Q16" s="12"/>
      <c r="R16" s="12"/>
    </row>
    <row r="17" spans="1:18" s="11" customFormat="1" ht="14.25" hidden="1">
      <c r="A17" s="11" t="str">
        <f>$A$7</f>
        <v>Karsinnan 2.</v>
      </c>
      <c r="C17" s="11" t="str">
        <f>$C$7</f>
        <v>Joni Kärkkäinen</v>
      </c>
      <c r="D17" s="11" t="str">
        <f>$D$7</f>
        <v>Ice-Bowling</v>
      </c>
      <c r="E17" s="11" t="str">
        <f>$E$7</f>
        <v>Ylä-Savo</v>
      </c>
      <c r="F17" s="14"/>
      <c r="G17" s="24"/>
      <c r="H17" s="24"/>
      <c r="I17" s="14"/>
      <c r="J17" s="31"/>
      <c r="K17" s="47"/>
      <c r="L17" s="12"/>
      <c r="M17" s="12"/>
      <c r="N17" s="12"/>
      <c r="O17" s="12">
        <f>$O$7</f>
        <v>1632</v>
      </c>
      <c r="P17" s="12"/>
      <c r="Q17" s="12"/>
      <c r="R17" s="12"/>
    </row>
    <row r="18" spans="1:18" s="11" customFormat="1" ht="14.25" hidden="1">
      <c r="A18" s="11" t="str">
        <f>$A$10</f>
        <v>Karsinnan 6.</v>
      </c>
      <c r="C18" s="11" t="str">
        <f>$C$10</f>
        <v>Simon Susiluoto</v>
      </c>
      <c r="D18" s="11" t="str">
        <f>$D$10</f>
        <v>Valtti</v>
      </c>
      <c r="E18" s="11" t="str">
        <f>$E$10</f>
        <v>Lahti</v>
      </c>
      <c r="F18" s="14"/>
      <c r="G18" s="24"/>
      <c r="H18" s="24"/>
      <c r="I18" s="14"/>
      <c r="J18" s="31"/>
      <c r="K18" s="47"/>
      <c r="L18" s="12"/>
      <c r="M18" s="12"/>
      <c r="N18" s="12"/>
      <c r="O18" s="12">
        <f>$O$10</f>
        <v>1581</v>
      </c>
      <c r="P18" s="12"/>
      <c r="Q18" s="12"/>
      <c r="R18" s="12"/>
    </row>
    <row r="19" spans="1:18" s="11" customFormat="1" ht="14.25" hidden="1">
      <c r="A19" s="11" t="str">
        <f>$A$13</f>
        <v>Karsinnan 5.</v>
      </c>
      <c r="C19" s="11" t="str">
        <f>$C$13</f>
        <v>Niko Aleksi Paananen</v>
      </c>
      <c r="D19" s="11" t="str">
        <f>$D$13</f>
        <v>Ice-Bowling</v>
      </c>
      <c r="E19" s="11" t="str">
        <f>$E$13</f>
        <v>Ylä-Savo</v>
      </c>
      <c r="F19" s="14"/>
      <c r="G19" s="24"/>
      <c r="H19" s="24"/>
      <c r="I19" s="14"/>
      <c r="J19" s="31"/>
      <c r="K19" s="47"/>
      <c r="L19" s="12"/>
      <c r="M19" s="12"/>
      <c r="N19" s="12"/>
      <c r="O19" s="12">
        <f>$O$13</f>
        <v>1589</v>
      </c>
      <c r="P19" s="12"/>
      <c r="Q19" s="12"/>
      <c r="R19" s="12"/>
    </row>
    <row r="20" spans="6:18" s="11" customFormat="1" ht="14.25">
      <c r="F20" s="14"/>
      <c r="G20" s="14"/>
      <c r="H20" s="14"/>
      <c r="I20" s="14"/>
      <c r="J20" s="31"/>
      <c r="K20" s="59"/>
      <c r="L20" s="12"/>
      <c r="M20" s="12"/>
      <c r="N20" s="12"/>
      <c r="O20" s="12"/>
      <c r="P20" s="12"/>
      <c r="Q20" s="12"/>
      <c r="R20" s="12"/>
    </row>
    <row r="21" spans="1:18" ht="18">
      <c r="A21" s="17" t="s">
        <v>39</v>
      </c>
      <c r="B21" s="17"/>
      <c r="C21" s="5"/>
      <c r="F21" s="19"/>
      <c r="G21" s="19"/>
      <c r="H21" s="19"/>
      <c r="I21" s="19"/>
      <c r="J21" s="21"/>
      <c r="K21" s="9"/>
      <c r="L21" s="7"/>
      <c r="M21" s="7"/>
      <c r="N21" s="22"/>
      <c r="O21" s="22"/>
      <c r="P21" s="22"/>
      <c r="Q21" s="22"/>
      <c r="R21" s="22"/>
    </row>
    <row r="22" spans="1:18" s="11" customFormat="1" ht="14.25">
      <c r="A22" s="24"/>
      <c r="B22" s="24"/>
      <c r="C22" s="24"/>
      <c r="F22" s="25"/>
      <c r="G22" s="25"/>
      <c r="H22" s="25"/>
      <c r="I22" s="25"/>
      <c r="J22" s="26"/>
      <c r="K22" s="27"/>
      <c r="L22" s="28"/>
      <c r="M22" s="28"/>
      <c r="N22" s="29"/>
      <c r="O22" s="29"/>
      <c r="P22" s="29"/>
      <c r="Q22" s="29"/>
      <c r="R22" s="29"/>
    </row>
    <row r="23" spans="3:18" s="4" customFormat="1" ht="12.75">
      <c r="C23" s="4" t="s">
        <v>1</v>
      </c>
      <c r="D23" s="5" t="s">
        <v>2</v>
      </c>
      <c r="E23" s="5" t="s">
        <v>3</v>
      </c>
      <c r="F23" s="18" t="s">
        <v>6</v>
      </c>
      <c r="G23" s="18" t="s">
        <v>7</v>
      </c>
      <c r="H23" s="18" t="s">
        <v>8</v>
      </c>
      <c r="I23" s="32" t="s">
        <v>60</v>
      </c>
      <c r="J23" s="33"/>
      <c r="K23" s="18" t="s">
        <v>30</v>
      </c>
      <c r="L23" s="32"/>
      <c r="M23" s="6"/>
      <c r="N23" s="6"/>
      <c r="O23" s="6"/>
      <c r="P23" s="6"/>
      <c r="Q23" s="32"/>
      <c r="R23" s="32"/>
    </row>
    <row r="24" spans="1:18" s="11" customFormat="1" ht="14.25">
      <c r="A24" s="11" t="str">
        <f>$A$18</f>
        <v>Karsinnan 6.</v>
      </c>
      <c r="C24" s="11" t="str">
        <f>$C$18</f>
        <v>Simon Susiluoto</v>
      </c>
      <c r="D24" s="11" t="str">
        <f>$D$18</f>
        <v>Valtti</v>
      </c>
      <c r="E24" s="11" t="str">
        <f>$E$16</f>
        <v>Lahti</v>
      </c>
      <c r="F24" s="46">
        <v>232</v>
      </c>
      <c r="G24" s="46">
        <v>218</v>
      </c>
      <c r="H24" s="14"/>
      <c r="I24" s="34"/>
      <c r="J24" s="35"/>
      <c r="K24" s="47">
        <v>2</v>
      </c>
      <c r="L24" s="34"/>
      <c r="M24" s="12">
        <f>SUM(F24:H24)</f>
        <v>450</v>
      </c>
      <c r="N24" s="12">
        <f>COUNT(F24:H24)</f>
        <v>2</v>
      </c>
      <c r="O24" s="12">
        <f>$O$18</f>
        <v>1581</v>
      </c>
      <c r="P24" s="12"/>
      <c r="Q24" s="34"/>
      <c r="R24" s="34"/>
    </row>
    <row r="25" spans="1:18" s="11" customFormat="1" ht="14.25">
      <c r="A25" s="11" t="str">
        <f>$A$16</f>
        <v>Karsinnan 1.</v>
      </c>
      <c r="C25" s="11" t="str">
        <f>$C$16</f>
        <v>Jesse Ahokas</v>
      </c>
      <c r="D25" s="11" t="str">
        <f>$D$16</f>
        <v>Bay</v>
      </c>
      <c r="E25" s="11" t="str">
        <f>$E$16</f>
        <v>Lahti</v>
      </c>
      <c r="F25" s="30">
        <v>161</v>
      </c>
      <c r="G25" s="30">
        <v>188</v>
      </c>
      <c r="H25" s="30"/>
      <c r="I25" s="28"/>
      <c r="J25" s="35"/>
      <c r="K25" s="36">
        <v>0</v>
      </c>
      <c r="L25" s="34"/>
      <c r="M25" s="12">
        <f>SUM(F25:H25)</f>
        <v>349</v>
      </c>
      <c r="N25" s="12">
        <f>COUNT(F25:H25)</f>
        <v>2</v>
      </c>
      <c r="O25" s="12">
        <f>$O$16</f>
        <v>1671</v>
      </c>
      <c r="P25" s="12"/>
      <c r="Q25" s="34"/>
      <c r="R25" s="34"/>
    </row>
    <row r="26" spans="6:18" s="11" customFormat="1" ht="14.25">
      <c r="F26" s="14"/>
      <c r="G26" s="14"/>
      <c r="H26" s="14"/>
      <c r="I26" s="34"/>
      <c r="J26" s="35"/>
      <c r="K26" s="36"/>
      <c r="L26" s="34"/>
      <c r="M26" s="52"/>
      <c r="N26" s="12"/>
      <c r="O26" s="12"/>
      <c r="P26" s="12"/>
      <c r="Q26" s="34"/>
      <c r="R26" s="34"/>
    </row>
    <row r="27" spans="1:18" s="11" customFormat="1" ht="14.25">
      <c r="A27" s="11" t="str">
        <f>$A$19</f>
        <v>Karsinnan 5.</v>
      </c>
      <c r="C27" s="11" t="str">
        <f>$C$19</f>
        <v>Niko Aleksi Paananen</v>
      </c>
      <c r="D27" s="11" t="str">
        <f>$D$19</f>
        <v>Ice-Bowling</v>
      </c>
      <c r="E27" s="11" t="str">
        <f>$E$19</f>
        <v>Ylä-Savo</v>
      </c>
      <c r="F27" s="24">
        <v>188</v>
      </c>
      <c r="G27" s="14">
        <v>169</v>
      </c>
      <c r="H27" s="46">
        <v>217</v>
      </c>
      <c r="I27" s="34"/>
      <c r="J27" s="35"/>
      <c r="K27" s="47">
        <v>2</v>
      </c>
      <c r="L27" s="34"/>
      <c r="M27" s="12">
        <f>SUM(F27:H27)</f>
        <v>574</v>
      </c>
      <c r="N27" s="12">
        <f>COUNT(F27:H27)</f>
        <v>3</v>
      </c>
      <c r="O27" s="12">
        <f>$O$19</f>
        <v>1589</v>
      </c>
      <c r="P27" s="12"/>
      <c r="Q27" s="34"/>
      <c r="R27" s="34"/>
    </row>
    <row r="28" spans="1:18" s="11" customFormat="1" ht="14.25">
      <c r="A28" s="11" t="str">
        <f>$A$17</f>
        <v>Karsinnan 2.</v>
      </c>
      <c r="C28" s="11" t="str">
        <f>$C$17</f>
        <v>Joni Kärkkäinen</v>
      </c>
      <c r="D28" s="11" t="str">
        <f>$D$17</f>
        <v>Ice-Bowling</v>
      </c>
      <c r="E28" s="11" t="str">
        <f>$E$17</f>
        <v>Ylä-Savo</v>
      </c>
      <c r="F28" s="14">
        <v>177</v>
      </c>
      <c r="G28" s="24">
        <v>201</v>
      </c>
      <c r="H28" s="14">
        <v>163</v>
      </c>
      <c r="I28" s="12"/>
      <c r="J28" s="35"/>
      <c r="K28" s="36">
        <v>1</v>
      </c>
      <c r="L28" s="34"/>
      <c r="M28" s="12">
        <f>SUM(F28:H28)</f>
        <v>541</v>
      </c>
      <c r="N28" s="12">
        <f>COUNT(F28:H28)</f>
        <v>3</v>
      </c>
      <c r="O28" s="12">
        <f>$O$17</f>
        <v>1632</v>
      </c>
      <c r="P28" s="12"/>
      <c r="Q28" s="34"/>
      <c r="R28" s="34"/>
    </row>
    <row r="29" spans="6:18" s="11" customFormat="1" ht="14.25">
      <c r="F29" s="14"/>
      <c r="G29" s="14"/>
      <c r="H29" s="14"/>
      <c r="I29" s="14"/>
      <c r="J29" s="23"/>
      <c r="K29" s="14"/>
      <c r="L29" s="12"/>
      <c r="M29" s="52"/>
      <c r="N29" s="12"/>
      <c r="O29" s="12"/>
      <c r="P29" s="12"/>
      <c r="Q29" s="12"/>
      <c r="R29" s="12"/>
    </row>
    <row r="30" spans="6:18" s="11" customFormat="1" ht="14.25">
      <c r="F30" s="14"/>
      <c r="G30" s="14"/>
      <c r="H30" s="14"/>
      <c r="I30" s="14"/>
      <c r="J30" s="23"/>
      <c r="K30" s="14"/>
      <c r="L30" s="12"/>
      <c r="M30" s="52"/>
      <c r="N30" s="12"/>
      <c r="O30" s="12"/>
      <c r="P30" s="12"/>
      <c r="Q30" s="12"/>
      <c r="R30" s="12"/>
    </row>
    <row r="31" spans="1:18" ht="18">
      <c r="A31" s="17" t="s">
        <v>40</v>
      </c>
      <c r="B31" s="17"/>
      <c r="C31" s="5"/>
      <c r="F31" s="19"/>
      <c r="G31" s="19"/>
      <c r="H31" s="19"/>
      <c r="I31" s="19"/>
      <c r="J31" s="21"/>
      <c r="K31" s="9"/>
      <c r="L31" s="7"/>
      <c r="M31" s="53"/>
      <c r="N31" s="22"/>
      <c r="O31" s="22"/>
      <c r="P31" s="22"/>
      <c r="Q31" s="22"/>
      <c r="R31" s="22"/>
    </row>
    <row r="32" spans="1:18" s="11" customFormat="1" ht="14.25">
      <c r="A32" s="24"/>
      <c r="B32" s="24"/>
      <c r="C32" s="24"/>
      <c r="F32" s="25"/>
      <c r="G32" s="25"/>
      <c r="H32" s="25"/>
      <c r="I32" s="25"/>
      <c r="J32" s="26"/>
      <c r="K32" s="27"/>
      <c r="L32" s="28"/>
      <c r="M32" s="54"/>
      <c r="N32" s="29"/>
      <c r="O32" s="29"/>
      <c r="P32" s="29"/>
      <c r="Q32" s="29"/>
      <c r="R32" s="29"/>
    </row>
    <row r="33" spans="3:18" s="4" customFormat="1" ht="12.75">
      <c r="C33" s="4" t="s">
        <v>1</v>
      </c>
      <c r="D33" s="5" t="s">
        <v>2</v>
      </c>
      <c r="E33" s="5" t="s">
        <v>3</v>
      </c>
      <c r="F33" s="18" t="s">
        <v>6</v>
      </c>
      <c r="G33" s="18" t="s">
        <v>7</v>
      </c>
      <c r="H33" s="18" t="s">
        <v>8</v>
      </c>
      <c r="I33" s="32"/>
      <c r="J33" s="33"/>
      <c r="K33" s="18" t="s">
        <v>30</v>
      </c>
      <c r="L33" s="32"/>
      <c r="M33" s="55"/>
      <c r="N33" s="6"/>
      <c r="O33" s="6"/>
      <c r="P33" s="6"/>
      <c r="Q33" s="32"/>
      <c r="R33" s="32"/>
    </row>
    <row r="34" spans="1:18" s="11" customFormat="1" ht="14.25">
      <c r="A34" s="11" t="str">
        <f>$A$24</f>
        <v>Karsinnan 6.</v>
      </c>
      <c r="C34" s="11" t="str">
        <f>$C$24</f>
        <v>Simon Susiluoto</v>
      </c>
      <c r="D34" s="11" t="str">
        <f>$D$24</f>
        <v>Valtti</v>
      </c>
      <c r="E34" s="11" t="str">
        <f>$E$24</f>
        <v>Lahti</v>
      </c>
      <c r="F34" s="46">
        <v>190</v>
      </c>
      <c r="G34" s="24">
        <v>180</v>
      </c>
      <c r="H34" s="46"/>
      <c r="I34" s="34"/>
      <c r="J34" s="35"/>
      <c r="K34" s="47">
        <v>2</v>
      </c>
      <c r="L34" s="34"/>
      <c r="M34" s="12">
        <f>SUM(F34:H34)</f>
        <v>370</v>
      </c>
      <c r="N34" s="12">
        <f>COUNT(F34:H34)</f>
        <v>2</v>
      </c>
      <c r="O34" s="12">
        <f>$O$24</f>
        <v>1581</v>
      </c>
      <c r="P34" s="12"/>
      <c r="Q34" s="34"/>
      <c r="R34" s="34"/>
    </row>
    <row r="35" spans="1:18" s="11" customFormat="1" ht="14.25">
      <c r="A35" s="11" t="str">
        <f>$A$27</f>
        <v>Karsinnan 5.</v>
      </c>
      <c r="C35" s="11" t="str">
        <f>$C$27</f>
        <v>Niko Aleksi Paananen</v>
      </c>
      <c r="D35" s="11" t="str">
        <f>$D$27</f>
        <v>Ice-Bowling</v>
      </c>
      <c r="E35" s="11" t="str">
        <f>$E$27</f>
        <v>Ylä-Savo</v>
      </c>
      <c r="F35" s="14">
        <v>189</v>
      </c>
      <c r="G35" s="30">
        <v>167</v>
      </c>
      <c r="H35" s="14"/>
      <c r="I35" s="34"/>
      <c r="J35" s="35"/>
      <c r="K35" s="36">
        <v>0</v>
      </c>
      <c r="L35" s="34"/>
      <c r="M35" s="12">
        <f>SUM(F35:H35)</f>
        <v>356</v>
      </c>
      <c r="N35" s="12">
        <f>COUNT(F35:H35)</f>
        <v>2</v>
      </c>
      <c r="O35" s="12">
        <f>$O$27</f>
        <v>1589</v>
      </c>
      <c r="P35" s="12"/>
      <c r="Q35" s="34"/>
      <c r="R35" s="34"/>
    </row>
    <row r="36" spans="6:18" s="11" customFormat="1" ht="14.25">
      <c r="F36" s="14"/>
      <c r="G36" s="14"/>
      <c r="H36" s="14"/>
      <c r="I36" s="34"/>
      <c r="J36" s="35"/>
      <c r="K36" s="12"/>
      <c r="L36" s="34"/>
      <c r="M36" s="12"/>
      <c r="N36" s="12"/>
      <c r="O36" s="12"/>
      <c r="P36" s="12"/>
      <c r="Q36" s="34"/>
      <c r="R36" s="34"/>
    </row>
    <row r="39" spans="1:18" ht="18">
      <c r="A39" s="17" t="s">
        <v>41</v>
      </c>
      <c r="B39" s="17"/>
      <c r="C39" s="17"/>
      <c r="F39" s="19"/>
      <c r="G39" s="19"/>
      <c r="H39" s="19"/>
      <c r="I39" s="19"/>
      <c r="J39" s="21"/>
      <c r="K39" s="9"/>
      <c r="L39" s="7"/>
      <c r="M39" s="7"/>
      <c r="N39" s="22"/>
      <c r="O39" s="22"/>
      <c r="P39" s="22"/>
      <c r="Q39" s="22"/>
      <c r="R39" s="22"/>
    </row>
    <row r="40" spans="1:18" s="11" customFormat="1" ht="14.25">
      <c r="A40" s="24"/>
      <c r="B40" s="24"/>
      <c r="C40" s="24"/>
      <c r="F40" s="25"/>
      <c r="G40" s="25"/>
      <c r="H40" s="25"/>
      <c r="I40" s="25"/>
      <c r="J40" s="26"/>
      <c r="K40" s="27"/>
      <c r="L40" s="28"/>
      <c r="M40" s="28"/>
      <c r="N40" s="29"/>
      <c r="O40" s="29"/>
      <c r="P40" s="29"/>
      <c r="Q40" s="29"/>
      <c r="R40" s="29"/>
    </row>
    <row r="41" spans="1:18" s="4" customFormat="1" ht="18">
      <c r="A41" s="48" t="s">
        <v>0</v>
      </c>
      <c r="B41" s="48" t="s">
        <v>1</v>
      </c>
      <c r="C41" s="17" t="s">
        <v>2</v>
      </c>
      <c r="D41" s="17" t="s">
        <v>3</v>
      </c>
      <c r="E41" s="49" t="s">
        <v>42</v>
      </c>
      <c r="F41" s="50" t="s">
        <v>43</v>
      </c>
      <c r="G41" s="50" t="s">
        <v>5</v>
      </c>
      <c r="I41" s="18"/>
      <c r="J41" s="20"/>
      <c r="L41" s="6"/>
      <c r="M41" s="6"/>
      <c r="N41" s="6"/>
      <c r="O41" s="6"/>
      <c r="P41" s="6"/>
      <c r="Q41" s="6"/>
      <c r="R41" s="6"/>
    </row>
    <row r="42" spans="1:28" ht="18">
      <c r="A42" s="48" t="s">
        <v>9</v>
      </c>
      <c r="B42" s="59" t="str">
        <f>$C$34</f>
        <v>Simon Susiluoto</v>
      </c>
      <c r="C42" s="59" t="str">
        <f>$D$34</f>
        <v>Valtti</v>
      </c>
      <c r="D42" s="59" t="str">
        <f>$E$34</f>
        <v>Lahti</v>
      </c>
      <c r="E42" s="59">
        <f aca="true" t="shared" si="0" ref="E42:E53">P42+R42+T42+V42</f>
        <v>14</v>
      </c>
      <c r="F42" s="59">
        <f aca="true" t="shared" si="1" ref="F42:F53">O42+Q42+S42+U42</f>
        <v>2803</v>
      </c>
      <c r="G42" s="61">
        <f aca="true" t="shared" si="2" ref="G42:G53">F42/E42</f>
        <v>200.21428571428572</v>
      </c>
      <c r="O42" s="11">
        <f>$O$34</f>
        <v>1581</v>
      </c>
      <c r="P42" s="11">
        <v>8</v>
      </c>
      <c r="Q42" s="2">
        <v>402</v>
      </c>
      <c r="R42" s="2">
        <v>2</v>
      </c>
      <c r="S42" s="1">
        <v>450</v>
      </c>
      <c r="T42" s="1">
        <v>2</v>
      </c>
      <c r="U42" s="1">
        <v>370</v>
      </c>
      <c r="V42" s="1">
        <v>2</v>
      </c>
      <c r="Y42" s="2"/>
      <c r="AA42" s="2"/>
      <c r="AB42" s="2"/>
    </row>
    <row r="43" spans="1:28" ht="18">
      <c r="A43" s="48" t="s">
        <v>10</v>
      </c>
      <c r="B43" s="59" t="str">
        <f>$C$35</f>
        <v>Niko Aleksi Paananen</v>
      </c>
      <c r="C43" s="59" t="str">
        <f>$D$35</f>
        <v>Ice-Bowling</v>
      </c>
      <c r="D43" s="59" t="str">
        <f>$E$35</f>
        <v>Ylä-Savo</v>
      </c>
      <c r="E43" s="59">
        <f t="shared" si="0"/>
        <v>16</v>
      </c>
      <c r="F43" s="59">
        <f t="shared" si="1"/>
        <v>3067</v>
      </c>
      <c r="G43" s="61">
        <f t="shared" si="2"/>
        <v>191.6875</v>
      </c>
      <c r="O43" s="11">
        <f>$O$35</f>
        <v>1589</v>
      </c>
      <c r="P43" s="11">
        <v>8</v>
      </c>
      <c r="Q43" s="2">
        <v>548</v>
      </c>
      <c r="R43" s="2">
        <v>3</v>
      </c>
      <c r="S43" s="1">
        <v>574</v>
      </c>
      <c r="T43" s="1">
        <v>3</v>
      </c>
      <c r="U43" s="1">
        <v>356</v>
      </c>
      <c r="V43" s="1">
        <v>2</v>
      </c>
      <c r="Y43" s="2"/>
      <c r="AA43" s="2"/>
      <c r="AB43" s="2"/>
    </row>
    <row r="44" spans="1:28" ht="18">
      <c r="A44" s="48" t="s">
        <v>12</v>
      </c>
      <c r="B44" s="59" t="str">
        <f>$C$25</f>
        <v>Jesse Ahokas</v>
      </c>
      <c r="C44" s="59" t="str">
        <f>$D$25</f>
        <v>Bay</v>
      </c>
      <c r="D44" s="59" t="str">
        <f>$E$25</f>
        <v>Lahti</v>
      </c>
      <c r="E44" s="59">
        <f>P44+R44+T44+V44</f>
        <v>13</v>
      </c>
      <c r="F44" s="59">
        <f>O44+Q44+S44+U44</f>
        <v>2621</v>
      </c>
      <c r="G44" s="61">
        <f>F44/E44</f>
        <v>201.6153846153846</v>
      </c>
      <c r="O44" s="11">
        <f>$O$25</f>
        <v>1671</v>
      </c>
      <c r="P44" s="11">
        <v>8</v>
      </c>
      <c r="Q44" s="2">
        <v>601</v>
      </c>
      <c r="R44" s="2">
        <v>3</v>
      </c>
      <c r="S44" s="1">
        <v>349</v>
      </c>
      <c r="T44" s="1">
        <v>2</v>
      </c>
      <c r="Y44" s="2"/>
      <c r="AA44" s="2"/>
      <c r="AB44" s="2"/>
    </row>
    <row r="45" spans="1:28" ht="18">
      <c r="A45" s="51" t="s">
        <v>13</v>
      </c>
      <c r="B45" s="11" t="str">
        <f>$C$28</f>
        <v>Joni Kärkkäinen</v>
      </c>
      <c r="C45" s="11" t="str">
        <f>$D$28</f>
        <v>Ice-Bowling</v>
      </c>
      <c r="D45" s="11" t="str">
        <f>$E$28</f>
        <v>Ylä-Savo</v>
      </c>
      <c r="E45" s="11">
        <f>P45+R45+T45+V45</f>
        <v>13</v>
      </c>
      <c r="F45" s="11">
        <f>O45+Q45+S45+U45</f>
        <v>2598</v>
      </c>
      <c r="G45" s="60">
        <f>F45/E45</f>
        <v>199.84615384615384</v>
      </c>
      <c r="O45" s="11">
        <f>$O$28</f>
        <v>1632</v>
      </c>
      <c r="P45" s="11">
        <v>8</v>
      </c>
      <c r="Q45" s="2">
        <v>425</v>
      </c>
      <c r="R45" s="2">
        <v>2</v>
      </c>
      <c r="S45" s="1">
        <v>541</v>
      </c>
      <c r="T45" s="1">
        <v>3</v>
      </c>
      <c r="Y45" s="2"/>
      <c r="AA45" s="2"/>
      <c r="AB45" s="2"/>
    </row>
    <row r="46" spans="1:28" ht="18">
      <c r="A46" s="51" t="s">
        <v>17</v>
      </c>
      <c r="B46" s="11" t="str">
        <f>$C$8</f>
        <v>Tomi Turunen</v>
      </c>
      <c r="C46" s="11" t="str">
        <f>$D$8</f>
        <v>Joe's Gold</v>
      </c>
      <c r="D46" s="11" t="str">
        <f>$E$8</f>
        <v>Joensuu</v>
      </c>
      <c r="E46" s="11">
        <f>P46+R46+T46+V46</f>
        <v>10</v>
      </c>
      <c r="F46" s="11">
        <f>O46+Q46+S46+U46</f>
        <v>1972</v>
      </c>
      <c r="G46" s="60">
        <f>F46/E46</f>
        <v>197.2</v>
      </c>
      <c r="O46" s="11">
        <f>$O$8</f>
        <v>1565</v>
      </c>
      <c r="P46" s="11">
        <v>8</v>
      </c>
      <c r="Q46" s="2">
        <v>407</v>
      </c>
      <c r="R46" s="2">
        <v>2</v>
      </c>
      <c r="Y46" s="2"/>
      <c r="AA46" s="2"/>
      <c r="AB46" s="2"/>
    </row>
    <row r="47" spans="1:28" ht="18">
      <c r="A47" s="51" t="s">
        <v>19</v>
      </c>
      <c r="B47" s="11" t="str">
        <f>$C$11</f>
        <v>Panu Varis</v>
      </c>
      <c r="C47" s="11" t="str">
        <f>$D$11</f>
        <v>Ice-Bowling</v>
      </c>
      <c r="D47" s="11" t="str">
        <f>$E$11</f>
        <v>Ylä-Savo</v>
      </c>
      <c r="E47" s="11">
        <f>P47+R47+T47+V47</f>
        <v>10</v>
      </c>
      <c r="F47" s="11">
        <f>O47+Q47+S47+U47</f>
        <v>1918</v>
      </c>
      <c r="G47" s="60">
        <f>F47/E47</f>
        <v>191.8</v>
      </c>
      <c r="O47" s="11">
        <f>$O$11</f>
        <v>1613</v>
      </c>
      <c r="P47" s="11">
        <v>8</v>
      </c>
      <c r="Q47" s="2">
        <v>305</v>
      </c>
      <c r="R47" s="2">
        <v>2</v>
      </c>
      <c r="Y47" s="2"/>
      <c r="AA47" s="2"/>
      <c r="AB47" s="2"/>
    </row>
    <row r="48" spans="1:28" ht="18">
      <c r="A48" s="51" t="s">
        <v>15</v>
      </c>
      <c r="B48" s="11" t="str">
        <f>$C$5</f>
        <v>Nico Kärkkäinen</v>
      </c>
      <c r="C48" s="11" t="str">
        <f>$D$5</f>
        <v>Joe's Gold</v>
      </c>
      <c r="D48" s="11" t="str">
        <f>$E$5</f>
        <v>Joensuu</v>
      </c>
      <c r="E48" s="11">
        <f>P48+R48+T48+V48</f>
        <v>11</v>
      </c>
      <c r="F48" s="11">
        <f>O48+Q48+S48+U48</f>
        <v>2069</v>
      </c>
      <c r="G48" s="60">
        <f>F48/E48</f>
        <v>188.0909090909091</v>
      </c>
      <c r="O48" s="11">
        <f>$O$5</f>
        <v>1564</v>
      </c>
      <c r="P48" s="11">
        <v>8</v>
      </c>
      <c r="Q48" s="2">
        <v>505</v>
      </c>
      <c r="R48" s="2">
        <v>3</v>
      </c>
      <c r="Y48" s="2"/>
      <c r="AA48" s="2"/>
      <c r="AB48" s="2"/>
    </row>
    <row r="49" spans="1:28" ht="18">
      <c r="A49" s="51" t="s">
        <v>18</v>
      </c>
      <c r="B49" s="37" t="str">
        <f>$C$14</f>
        <v>Nico Olsson</v>
      </c>
      <c r="C49" s="37" t="str">
        <f>$D$14</f>
        <v>SQB Bowlers</v>
      </c>
      <c r="D49" s="37" t="str">
        <f>$E$14</f>
        <v>Seinäjoki</v>
      </c>
      <c r="E49" s="11">
        <f>P49+R49+T49+V49</f>
        <v>11</v>
      </c>
      <c r="F49" s="11">
        <f>O49+Q49+S49+U49</f>
        <v>2054</v>
      </c>
      <c r="G49" s="60">
        <f>F49/E49</f>
        <v>186.72727272727272</v>
      </c>
      <c r="O49" s="37">
        <f>$O$14</f>
        <v>1593</v>
      </c>
      <c r="P49" s="11">
        <v>8</v>
      </c>
      <c r="Q49" s="2">
        <v>461</v>
      </c>
      <c r="R49" s="2">
        <v>3</v>
      </c>
      <c r="Y49" s="2"/>
      <c r="AA49" s="2"/>
      <c r="AB49" s="2"/>
    </row>
    <row r="50" spans="1:20" ht="18">
      <c r="A50" s="51" t="s">
        <v>20</v>
      </c>
      <c r="B50" s="11" t="str">
        <f>'Pojat U20'!B10</f>
        <v>Miko Hallikainen</v>
      </c>
      <c r="C50" s="11" t="str">
        <f>'Pojat U20'!C10</f>
        <v>Slaikkarit</v>
      </c>
      <c r="D50" s="11" t="str">
        <f>'Pojat U20'!D10</f>
        <v>Imatra</v>
      </c>
      <c r="E50" s="11">
        <f t="shared" si="0"/>
        <v>8</v>
      </c>
      <c r="F50" s="11">
        <f t="shared" si="1"/>
        <v>1518</v>
      </c>
      <c r="G50" s="60">
        <f t="shared" si="2"/>
        <v>189.75</v>
      </c>
      <c r="O50" s="11">
        <f>'Pojat U20'!E10</f>
        <v>1518</v>
      </c>
      <c r="P50" s="11">
        <v>8</v>
      </c>
      <c r="S50" s="2"/>
      <c r="T50" s="2"/>
    </row>
    <row r="51" spans="1:20" ht="18">
      <c r="A51" s="51" t="s">
        <v>21</v>
      </c>
      <c r="B51" s="11" t="str">
        <f>'Pojat U20'!B11</f>
        <v>Arttu Reinikainen</v>
      </c>
      <c r="C51" s="11" t="str">
        <f>'Pojat U20'!C11</f>
        <v>Ice-Bowling</v>
      </c>
      <c r="D51" s="11" t="str">
        <f>'Pojat U20'!D11</f>
        <v>Ylä-Savo</v>
      </c>
      <c r="E51" s="11">
        <f t="shared" si="0"/>
        <v>8</v>
      </c>
      <c r="F51" s="11">
        <f t="shared" si="1"/>
        <v>1449</v>
      </c>
      <c r="G51" s="60">
        <f t="shared" si="2"/>
        <v>181.125</v>
      </c>
      <c r="O51" s="11">
        <f>'Pojat U20'!E11</f>
        <v>1449</v>
      </c>
      <c r="P51" s="11">
        <v>8</v>
      </c>
      <c r="S51" s="2"/>
      <c r="T51" s="2"/>
    </row>
    <row r="52" spans="1:20" ht="18">
      <c r="A52" s="51" t="s">
        <v>23</v>
      </c>
      <c r="B52" s="11" t="str">
        <f>'Pojat U20'!B12</f>
        <v>Jami Salonen</v>
      </c>
      <c r="C52" s="11" t="str">
        <f>'Pojat U20'!C12</f>
        <v>JBC</v>
      </c>
      <c r="D52" s="11" t="str">
        <f>'Pojat U20'!D12</f>
        <v>Jyväskylä</v>
      </c>
      <c r="E52" s="11">
        <f t="shared" si="0"/>
        <v>8</v>
      </c>
      <c r="F52" s="11">
        <f t="shared" si="1"/>
        <v>1446</v>
      </c>
      <c r="G52" s="60">
        <f t="shared" si="2"/>
        <v>180.75</v>
      </c>
      <c r="O52" s="11">
        <f>'Pojat U20'!E12</f>
        <v>1446</v>
      </c>
      <c r="P52" s="11">
        <v>8</v>
      </c>
      <c r="S52" s="2"/>
      <c r="T52" s="2"/>
    </row>
    <row r="53" spans="1:20" ht="18">
      <c r="A53" s="51" t="s">
        <v>24</v>
      </c>
      <c r="B53" s="11" t="str">
        <f>'Pojat U20'!B13</f>
        <v>Niko Rasi</v>
      </c>
      <c r="C53" s="11" t="str">
        <f>'Pojat U20'!C13</f>
        <v>Alfa BC</v>
      </c>
      <c r="D53" s="11" t="str">
        <f>'Pojat U20'!D13</f>
        <v>Raisio</v>
      </c>
      <c r="E53" s="11">
        <f t="shared" si="0"/>
        <v>8</v>
      </c>
      <c r="F53" s="11">
        <f t="shared" si="1"/>
        <v>1431</v>
      </c>
      <c r="G53" s="60">
        <f t="shared" si="2"/>
        <v>178.875</v>
      </c>
      <c r="O53" s="11">
        <f>'Pojat U20'!E13</f>
        <v>1431</v>
      </c>
      <c r="P53" s="11">
        <v>8</v>
      </c>
      <c r="S53" s="2"/>
      <c r="T53" s="2"/>
    </row>
    <row r="54" ht="12.75">
      <c r="H54" s="16"/>
    </row>
  </sheetData>
  <sheetProtection/>
  <printOptions/>
  <pageMargins left="0.7480314960629921" right="0.7480314960629921" top="1.7716535433070868" bottom="0.984251968503937" header="0.5118110236220472" footer="0.5118110236220472"/>
  <pageSetup fitToHeight="1" fitToWidth="1" horizontalDpi="600" verticalDpi="600" orientation="landscape" paperSize="9" scale="54" r:id="rId2"/>
  <headerFooter alignWithMargins="0">
    <oddHeader>&amp;L&amp;"Times New Roman,Lihavoitu"&amp;16JUNNU-TOUR 2018-2019
Grande Finale 11.5.2019 Tapiolan keilahallissa
Pojat U20
Pudotuspelit (eu.)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5">
    <pageSetUpPr fitToPage="1"/>
  </sheetPr>
  <dimension ref="A1:Y54"/>
  <sheetViews>
    <sheetView zoomScale="75" zoomScaleNormal="75" zoomScalePageLayoutView="0" workbookViewId="0" topLeftCell="A27">
      <selection activeCell="B44" sqref="B44:V45"/>
    </sheetView>
  </sheetViews>
  <sheetFormatPr defaultColWidth="9.140625" defaultRowHeight="12.75"/>
  <cols>
    <col min="1" max="1" width="4.57421875" style="1" customWidth="1"/>
    <col min="2" max="2" width="25.28125" style="1" bestFit="1" customWidth="1"/>
    <col min="3" max="3" width="26.421875" style="1" customWidth="1"/>
    <col min="4" max="4" width="24.140625" style="1" customWidth="1"/>
    <col min="5" max="5" width="18.140625" style="1" customWidth="1"/>
    <col min="6" max="6" width="9.140625" style="15" customWidth="1"/>
    <col min="7" max="7" width="12.8515625" style="15" bestFit="1" customWidth="1"/>
    <col min="8" max="8" width="12.00390625" style="15" customWidth="1"/>
    <col min="9" max="9" width="9.140625" style="15" customWidth="1"/>
    <col min="10" max="10" width="9.140625" style="16" customWidth="1"/>
    <col min="11" max="11" width="13.8515625" style="1" customWidth="1"/>
    <col min="12" max="12" width="4.8515625" style="2" customWidth="1"/>
    <col min="13" max="18" width="6.28125" style="2" customWidth="1"/>
    <col min="19" max="16384" width="9.140625" style="1" customWidth="1"/>
  </cols>
  <sheetData>
    <row r="1" spans="1:18" ht="18">
      <c r="A1" s="17" t="s">
        <v>29</v>
      </c>
      <c r="B1" s="17"/>
      <c r="C1" s="5"/>
      <c r="F1" s="19"/>
      <c r="G1" s="19"/>
      <c r="H1" s="19"/>
      <c r="I1" s="19"/>
      <c r="J1" s="21"/>
      <c r="K1" s="9"/>
      <c r="L1" s="7"/>
      <c r="M1" s="7"/>
      <c r="N1" s="22"/>
      <c r="O1" s="22"/>
      <c r="P1" s="22"/>
      <c r="Q1" s="22"/>
      <c r="R1" s="22"/>
    </row>
    <row r="2" spans="1:18" s="11" customFormat="1" ht="14.25">
      <c r="A2" s="24"/>
      <c r="B2" s="24"/>
      <c r="C2" s="24"/>
      <c r="F2" s="25"/>
      <c r="G2" s="25"/>
      <c r="H2" s="25"/>
      <c r="I2" s="25"/>
      <c r="J2" s="26"/>
      <c r="K2" s="27"/>
      <c r="L2" s="28"/>
      <c r="M2" s="28"/>
      <c r="N2" s="29"/>
      <c r="O2" s="29"/>
      <c r="P2" s="29"/>
      <c r="Q2" s="29"/>
      <c r="R2" s="29"/>
    </row>
    <row r="3" spans="3:18" s="4" customFormat="1" ht="12.75">
      <c r="C3" s="4" t="s">
        <v>1</v>
      </c>
      <c r="D3" s="5" t="s">
        <v>2</v>
      </c>
      <c r="E3" s="5" t="s">
        <v>3</v>
      </c>
      <c r="F3" s="18" t="s">
        <v>6</v>
      </c>
      <c r="G3" s="18" t="s">
        <v>7</v>
      </c>
      <c r="H3" s="18" t="s">
        <v>8</v>
      </c>
      <c r="I3" s="18"/>
      <c r="J3" s="20"/>
      <c r="K3" s="18" t="s">
        <v>30</v>
      </c>
      <c r="L3" s="6"/>
      <c r="M3" s="6"/>
      <c r="N3" s="6"/>
      <c r="O3" s="6"/>
      <c r="P3" s="6"/>
      <c r="Q3" s="6"/>
      <c r="R3" s="6"/>
    </row>
    <row r="4" spans="1:18" s="11" customFormat="1" ht="14.25">
      <c r="A4" s="11" t="s">
        <v>32</v>
      </c>
      <c r="C4" s="11" t="str">
        <f>'Pojat U16'!$B$9</f>
        <v>Onni Riikonen</v>
      </c>
      <c r="D4" s="11" t="str">
        <f>'Pojat U16'!$C$9</f>
        <v>Mainarit</v>
      </c>
      <c r="E4" s="11" t="str">
        <f>'Pojat U16'!$D$9</f>
        <v>Varkaus</v>
      </c>
      <c r="F4" s="66">
        <v>189</v>
      </c>
      <c r="G4" s="24">
        <v>203</v>
      </c>
      <c r="H4" s="46"/>
      <c r="I4" s="46"/>
      <c r="J4" s="67"/>
      <c r="K4" s="65">
        <v>2</v>
      </c>
      <c r="L4" s="12"/>
      <c r="M4" s="12">
        <f>SUM(F4:H4)</f>
        <v>392</v>
      </c>
      <c r="N4" s="12">
        <f>COUNT(F4:H4)</f>
        <v>2</v>
      </c>
      <c r="O4" s="12">
        <f>'Pojat U16'!$E$9</f>
        <v>1545</v>
      </c>
      <c r="P4" s="12"/>
      <c r="Q4" s="12"/>
      <c r="R4" s="12"/>
    </row>
    <row r="5" spans="1:18" s="11" customFormat="1" ht="14.25">
      <c r="A5" s="11" t="s">
        <v>31</v>
      </c>
      <c r="C5" s="11" t="str">
        <f>'Pojat U16'!$B$2</f>
        <v>Oskari Salmivesi</v>
      </c>
      <c r="D5" s="11" t="str">
        <f>'Pojat U16'!$C$2</f>
        <v>TKK</v>
      </c>
      <c r="E5" s="11" t="str">
        <f>'Pojat U16'!$D$2</f>
        <v>Tampere</v>
      </c>
      <c r="F5" s="14">
        <v>186</v>
      </c>
      <c r="G5" s="30">
        <v>197</v>
      </c>
      <c r="H5" s="14"/>
      <c r="I5" s="14"/>
      <c r="J5" s="31"/>
      <c r="K5" s="36">
        <v>0</v>
      </c>
      <c r="L5" s="12"/>
      <c r="M5" s="12">
        <f>SUM(F5:H5)</f>
        <v>383</v>
      </c>
      <c r="N5" s="12">
        <f>COUNT(F5:H5)</f>
        <v>2</v>
      </c>
      <c r="O5" s="12">
        <f>'Pojat U16'!$E$2</f>
        <v>1711</v>
      </c>
      <c r="P5" s="12"/>
      <c r="Q5" s="12"/>
      <c r="R5" s="12"/>
    </row>
    <row r="6" spans="6:18" s="11" customFormat="1" ht="14.25">
      <c r="F6" s="14"/>
      <c r="G6" s="14"/>
      <c r="H6" s="14"/>
      <c r="I6" s="14"/>
      <c r="J6" s="31"/>
      <c r="K6" s="36"/>
      <c r="L6" s="12"/>
      <c r="M6" s="12"/>
      <c r="N6" s="12"/>
      <c r="O6" s="12"/>
      <c r="P6" s="12"/>
      <c r="Q6" s="12"/>
      <c r="R6" s="12"/>
    </row>
    <row r="7" spans="1:18" s="11" customFormat="1" ht="14.25">
      <c r="A7" s="11" t="s">
        <v>34</v>
      </c>
      <c r="C7" s="11" t="str">
        <f>'Pojat U16'!$B$8</f>
        <v>Otso Kahila</v>
      </c>
      <c r="D7" s="11" t="str">
        <f>'Pojat U16'!$C$8</f>
        <v>Mistral</v>
      </c>
      <c r="E7" s="11" t="str">
        <f>'Pojat U16'!$D$8</f>
        <v>Loviisa</v>
      </c>
      <c r="F7" s="14">
        <v>220</v>
      </c>
      <c r="G7" s="46">
        <v>198</v>
      </c>
      <c r="H7" s="24">
        <v>245</v>
      </c>
      <c r="I7" s="30"/>
      <c r="J7" s="31"/>
      <c r="K7" s="47">
        <v>2</v>
      </c>
      <c r="L7" s="12"/>
      <c r="M7" s="12">
        <f>SUM(F7:H7)</f>
        <v>663</v>
      </c>
      <c r="N7" s="12">
        <f>COUNT(F7:H7)</f>
        <v>3</v>
      </c>
      <c r="O7" s="12">
        <f>'Pojat U16'!$E$8</f>
        <v>1546</v>
      </c>
      <c r="P7" s="12"/>
      <c r="Q7" s="12"/>
      <c r="R7" s="12"/>
    </row>
    <row r="8" spans="1:18" s="11" customFormat="1" ht="14.25">
      <c r="A8" s="11" t="s">
        <v>33</v>
      </c>
      <c r="C8" s="11" t="str">
        <f>'Pojat U16'!$B$3</f>
        <v>Dmitrii Alimpiev</v>
      </c>
      <c r="D8" s="11" t="str">
        <f>'Pojat U16'!$C$3</f>
        <v>GB</v>
      </c>
      <c r="E8" s="11" t="str">
        <f>'Pojat U16'!$D$3</f>
        <v>Helsinki</v>
      </c>
      <c r="F8" s="46">
        <v>242</v>
      </c>
      <c r="G8" s="14">
        <v>172</v>
      </c>
      <c r="H8" s="30">
        <v>129</v>
      </c>
      <c r="I8" s="14"/>
      <c r="J8" s="31"/>
      <c r="K8" s="64">
        <v>1</v>
      </c>
      <c r="L8" s="12"/>
      <c r="M8" s="12">
        <f>SUM(F8:H8)</f>
        <v>543</v>
      </c>
      <c r="N8" s="12">
        <f>COUNT(F8:H8)</f>
        <v>3</v>
      </c>
      <c r="O8" s="12">
        <f>'Pojat U16'!$E$3</f>
        <v>1687</v>
      </c>
      <c r="P8" s="12"/>
      <c r="Q8" s="12"/>
      <c r="R8" s="12"/>
    </row>
    <row r="9" spans="6:18" s="11" customFormat="1" ht="14.25">
      <c r="F9" s="14"/>
      <c r="G9" s="14"/>
      <c r="H9" s="14"/>
      <c r="I9" s="14"/>
      <c r="J9" s="31"/>
      <c r="K9" s="36"/>
      <c r="L9" s="12"/>
      <c r="M9" s="12"/>
      <c r="N9" s="12"/>
      <c r="O9" s="12"/>
      <c r="P9" s="12"/>
      <c r="Q9" s="12"/>
      <c r="R9" s="12"/>
    </row>
    <row r="10" spans="1:18" s="11" customFormat="1" ht="14.25">
      <c r="A10" s="11" t="s">
        <v>35</v>
      </c>
      <c r="C10" s="11" t="str">
        <f>'Pojat U16'!$B$4</f>
        <v>Simo Uosukainen</v>
      </c>
      <c r="D10" s="11" t="str">
        <f>'Pojat U16'!$C$4</f>
        <v>ParKe</v>
      </c>
      <c r="E10" s="11" t="str">
        <f>'Pojat U16'!$D$4</f>
        <v>Imatra</v>
      </c>
      <c r="F10" s="46">
        <v>213</v>
      </c>
      <c r="G10" s="46">
        <v>183</v>
      </c>
      <c r="H10" s="46"/>
      <c r="I10" s="14"/>
      <c r="J10" s="31"/>
      <c r="K10" s="65">
        <v>2</v>
      </c>
      <c r="L10" s="12"/>
      <c r="M10" s="12">
        <f>SUM(F10:H10)</f>
        <v>396</v>
      </c>
      <c r="N10" s="12">
        <f>COUNT(F10:H10)</f>
        <v>2</v>
      </c>
      <c r="O10" s="12">
        <f>'Pojat U16'!$E$4</f>
        <v>1596</v>
      </c>
      <c r="P10" s="12"/>
      <c r="Q10" s="12"/>
      <c r="R10" s="12"/>
    </row>
    <row r="11" spans="1:18" s="11" customFormat="1" ht="14.25">
      <c r="A11" s="11" t="s">
        <v>36</v>
      </c>
      <c r="C11" s="11" t="str">
        <f>'Pojat U16'!$B$7</f>
        <v>Rami Mukkula</v>
      </c>
      <c r="D11" s="11" t="str">
        <f>'Pojat U16'!$C$7</f>
        <v>All Stars</v>
      </c>
      <c r="E11" s="11" t="str">
        <f>'Pojat U16'!$D$7</f>
        <v>Kouvola</v>
      </c>
      <c r="F11" s="14">
        <v>180</v>
      </c>
      <c r="G11" s="14">
        <v>159</v>
      </c>
      <c r="H11" s="14"/>
      <c r="I11" s="14"/>
      <c r="J11" s="31"/>
      <c r="K11" s="36">
        <v>0</v>
      </c>
      <c r="L11" s="12"/>
      <c r="M11" s="12">
        <f>SUM(F11:H11)</f>
        <v>339</v>
      </c>
      <c r="N11" s="12">
        <f>COUNT(F11:H11)</f>
        <v>2</v>
      </c>
      <c r="O11" s="12">
        <f>'Pojat U16'!$E$7</f>
        <v>1562</v>
      </c>
      <c r="P11" s="12"/>
      <c r="Q11" s="12"/>
      <c r="R11" s="12"/>
    </row>
    <row r="12" spans="6:18" s="11" customFormat="1" ht="14.25">
      <c r="F12" s="14"/>
      <c r="G12" s="14"/>
      <c r="H12" s="14"/>
      <c r="I12" s="14"/>
      <c r="J12" s="31"/>
      <c r="K12" s="36"/>
      <c r="L12" s="12"/>
      <c r="M12" s="12"/>
      <c r="N12" s="12"/>
      <c r="O12" s="12"/>
      <c r="P12" s="12"/>
      <c r="Q12" s="12"/>
      <c r="R12" s="12"/>
    </row>
    <row r="13" spans="1:18" s="11" customFormat="1" ht="14.25">
      <c r="A13" s="11" t="s">
        <v>38</v>
      </c>
      <c r="C13" s="11" t="str">
        <f>'Pojat U16'!$B$6</f>
        <v>Simon Tissarinen</v>
      </c>
      <c r="D13" s="11" t="str">
        <f>'Pojat U16'!$C$6</f>
        <v>CPS</v>
      </c>
      <c r="E13" s="11" t="str">
        <f>'Pojat U16'!$D$6</f>
        <v>Kokkola</v>
      </c>
      <c r="F13" s="24">
        <v>221</v>
      </c>
      <c r="G13" s="14">
        <v>178</v>
      </c>
      <c r="H13" s="24">
        <v>234</v>
      </c>
      <c r="I13" s="14"/>
      <c r="J13" s="31"/>
      <c r="K13" s="47">
        <v>2</v>
      </c>
      <c r="L13" s="12"/>
      <c r="M13" s="12">
        <f>SUM(F13:H13)</f>
        <v>633</v>
      </c>
      <c r="N13" s="12">
        <f>COUNT(F13:H13)</f>
        <v>3</v>
      </c>
      <c r="O13" s="12">
        <f>'Pojat U16'!$E$6</f>
        <v>1562</v>
      </c>
      <c r="P13" s="12"/>
      <c r="Q13" s="12"/>
      <c r="R13" s="12"/>
    </row>
    <row r="14" spans="1:18" s="11" customFormat="1" ht="14.25">
      <c r="A14" s="11" t="s">
        <v>37</v>
      </c>
      <c r="C14" s="11" t="str">
        <f>'Pojat U16'!$B$5</f>
        <v>Eemeli Norkooli</v>
      </c>
      <c r="D14" s="11" t="str">
        <f>'Pojat U16'!$C$5</f>
        <v>Alfa B C</v>
      </c>
      <c r="E14" s="11" t="str">
        <f>'Pojat U16'!$D$5</f>
        <v>Raisio</v>
      </c>
      <c r="F14" s="30">
        <v>130</v>
      </c>
      <c r="G14" s="46">
        <v>188</v>
      </c>
      <c r="H14" s="30">
        <v>160</v>
      </c>
      <c r="I14" s="30"/>
      <c r="J14" s="31"/>
      <c r="K14" s="64">
        <v>1</v>
      </c>
      <c r="L14" s="12"/>
      <c r="M14" s="12">
        <f>SUM(F14:H14)</f>
        <v>478</v>
      </c>
      <c r="N14" s="12">
        <f>COUNT(F14:H14)</f>
        <v>3</v>
      </c>
      <c r="O14" s="12">
        <f>'Pojat U16'!$E$5</f>
        <v>1579</v>
      </c>
      <c r="P14" s="12"/>
      <c r="Q14" s="12"/>
      <c r="R14" s="12"/>
    </row>
    <row r="15" spans="6:18" s="11" customFormat="1" ht="14.25">
      <c r="F15" s="14"/>
      <c r="G15" s="24"/>
      <c r="H15" s="24"/>
      <c r="I15" s="14"/>
      <c r="J15" s="31"/>
      <c r="K15" s="47"/>
      <c r="L15" s="12"/>
      <c r="M15" s="12"/>
      <c r="N15" s="12"/>
      <c r="O15" s="12"/>
      <c r="P15" s="12"/>
      <c r="Q15" s="12"/>
      <c r="R15" s="12"/>
    </row>
    <row r="16" spans="1:18" s="11" customFormat="1" ht="14.25" hidden="1">
      <c r="A16" s="11" t="str">
        <f>$A$10</f>
        <v>Karsinnan 3.</v>
      </c>
      <c r="C16" s="11" t="str">
        <f>$C$10</f>
        <v>Simo Uosukainen</v>
      </c>
      <c r="D16" s="11" t="str">
        <f>$D$10</f>
        <v>ParKe</v>
      </c>
      <c r="E16" s="11" t="str">
        <f>$E$10</f>
        <v>Imatra</v>
      </c>
      <c r="F16" s="14"/>
      <c r="G16" s="24"/>
      <c r="H16" s="24"/>
      <c r="I16" s="14"/>
      <c r="J16" s="31"/>
      <c r="K16" s="47"/>
      <c r="L16" s="12"/>
      <c r="M16" s="12"/>
      <c r="N16" s="12"/>
      <c r="O16" s="12">
        <f>$O$10</f>
        <v>1596</v>
      </c>
      <c r="P16" s="12"/>
      <c r="Q16" s="12"/>
      <c r="R16" s="12"/>
    </row>
    <row r="17" spans="1:25" ht="14.25" hidden="1">
      <c r="A17" s="11" t="str">
        <f>$A$13</f>
        <v>Karsinnan 5.</v>
      </c>
      <c r="B17" s="11"/>
      <c r="C17" s="11" t="str">
        <f>$C$13</f>
        <v>Simon Tissarinen</v>
      </c>
      <c r="D17" s="11" t="str">
        <f>$D$13</f>
        <v>CPS</v>
      </c>
      <c r="E17" s="11" t="str">
        <f>$E$13</f>
        <v>Kokkola</v>
      </c>
      <c r="F17" s="14"/>
      <c r="G17" s="24"/>
      <c r="H17" s="24"/>
      <c r="I17" s="14"/>
      <c r="J17" s="31"/>
      <c r="K17" s="47"/>
      <c r="L17" s="12"/>
      <c r="M17" s="12"/>
      <c r="N17" s="12"/>
      <c r="O17" s="12">
        <f>$O$13</f>
        <v>1562</v>
      </c>
      <c r="P17" s="12"/>
      <c r="Q17" s="12"/>
      <c r="R17" s="12"/>
      <c r="S17" s="11"/>
      <c r="T17" s="11"/>
      <c r="U17" s="11"/>
      <c r="V17" s="11"/>
      <c r="W17" s="11"/>
      <c r="X17" s="11"/>
      <c r="Y17" s="11"/>
    </row>
    <row r="18" spans="1:18" s="11" customFormat="1" ht="14.25" hidden="1">
      <c r="A18" s="11" t="str">
        <f>$A$7</f>
        <v>Karsinnan 7.</v>
      </c>
      <c r="C18" s="11" t="str">
        <f>$C$7</f>
        <v>Otso Kahila</v>
      </c>
      <c r="D18" s="11" t="str">
        <f>$D$7</f>
        <v>Mistral</v>
      </c>
      <c r="E18" s="11" t="str">
        <f>$E$7</f>
        <v>Loviisa</v>
      </c>
      <c r="F18" s="14"/>
      <c r="G18" s="24"/>
      <c r="H18" s="24"/>
      <c r="I18" s="14"/>
      <c r="J18" s="31"/>
      <c r="K18" s="47"/>
      <c r="L18" s="12"/>
      <c r="M18" s="12"/>
      <c r="N18" s="12"/>
      <c r="O18" s="12">
        <f>$O$7</f>
        <v>1546</v>
      </c>
      <c r="P18" s="12"/>
      <c r="Q18" s="12"/>
      <c r="R18" s="12"/>
    </row>
    <row r="19" spans="1:25" s="4" customFormat="1" ht="14.25" hidden="1">
      <c r="A19" s="11" t="str">
        <f>$A$4</f>
        <v>Karsinnan 8.</v>
      </c>
      <c r="B19" s="11"/>
      <c r="C19" s="11" t="str">
        <f>$C$4</f>
        <v>Onni Riikonen</v>
      </c>
      <c r="D19" s="11" t="str">
        <f>$D$4</f>
        <v>Mainarit</v>
      </c>
      <c r="E19" s="11" t="str">
        <f>$E$4</f>
        <v>Varkaus</v>
      </c>
      <c r="F19" s="14"/>
      <c r="G19" s="24"/>
      <c r="H19" s="24"/>
      <c r="I19" s="14"/>
      <c r="J19" s="31"/>
      <c r="K19" s="47"/>
      <c r="L19" s="12"/>
      <c r="M19" s="12"/>
      <c r="N19" s="12"/>
      <c r="O19" s="12">
        <f>$O$4</f>
        <v>1545</v>
      </c>
      <c r="P19" s="12"/>
      <c r="Q19" s="12"/>
      <c r="R19" s="12"/>
      <c r="S19" s="11"/>
      <c r="T19" s="11"/>
      <c r="U19" s="11"/>
      <c r="V19" s="11"/>
      <c r="W19" s="11"/>
      <c r="X19" s="11"/>
      <c r="Y19" s="11"/>
    </row>
    <row r="20" spans="6:18" s="11" customFormat="1" ht="14.25">
      <c r="F20" s="14"/>
      <c r="G20" s="14"/>
      <c r="H20" s="14"/>
      <c r="I20" s="14"/>
      <c r="J20" s="31"/>
      <c r="K20" s="59"/>
      <c r="L20" s="12"/>
      <c r="M20" s="12"/>
      <c r="N20" s="12"/>
      <c r="O20" s="12"/>
      <c r="P20" s="12"/>
      <c r="Q20" s="12"/>
      <c r="R20" s="12"/>
    </row>
    <row r="21" spans="1:25" s="11" customFormat="1" ht="18">
      <c r="A21" s="17" t="s">
        <v>39</v>
      </c>
      <c r="B21" s="17"/>
      <c r="C21" s="5"/>
      <c r="D21" s="1"/>
      <c r="E21" s="1"/>
      <c r="F21" s="19"/>
      <c r="G21" s="19"/>
      <c r="H21" s="19"/>
      <c r="I21" s="19"/>
      <c r="J21" s="21"/>
      <c r="K21" s="9"/>
      <c r="L21" s="7"/>
      <c r="M21" s="7"/>
      <c r="N21" s="22"/>
      <c r="O21" s="22"/>
      <c r="P21" s="22"/>
      <c r="Q21" s="22"/>
      <c r="R21" s="22"/>
      <c r="S21" s="1"/>
      <c r="T21" s="1"/>
      <c r="U21" s="1"/>
      <c r="V21" s="1"/>
      <c r="W21" s="1"/>
      <c r="X21" s="1"/>
      <c r="Y21" s="1"/>
    </row>
    <row r="22" spans="1:18" s="11" customFormat="1" ht="14.25">
      <c r="A22" s="24"/>
      <c r="B22" s="24"/>
      <c r="C22" s="24"/>
      <c r="F22" s="25"/>
      <c r="G22" s="25"/>
      <c r="H22" s="25"/>
      <c r="I22" s="25"/>
      <c r="J22" s="26"/>
      <c r="K22" s="27"/>
      <c r="L22" s="28"/>
      <c r="M22" s="28"/>
      <c r="N22" s="29"/>
      <c r="O22" s="29"/>
      <c r="P22" s="29"/>
      <c r="Q22" s="29"/>
      <c r="R22" s="29"/>
    </row>
    <row r="23" spans="1:25" s="11" customFormat="1" ht="14.25">
      <c r="A23" s="4"/>
      <c r="B23" s="4"/>
      <c r="C23" s="4" t="s">
        <v>1</v>
      </c>
      <c r="D23" s="5" t="s">
        <v>2</v>
      </c>
      <c r="E23" s="5" t="s">
        <v>3</v>
      </c>
      <c r="F23" s="18" t="s">
        <v>6</v>
      </c>
      <c r="G23" s="18" t="s">
        <v>7</v>
      </c>
      <c r="H23" s="18" t="s">
        <v>8</v>
      </c>
      <c r="I23" s="32" t="s">
        <v>60</v>
      </c>
      <c r="J23" s="33"/>
      <c r="K23" s="18" t="s">
        <v>30</v>
      </c>
      <c r="L23" s="32"/>
      <c r="M23" s="6"/>
      <c r="N23" s="6"/>
      <c r="O23" s="6"/>
      <c r="P23" s="6"/>
      <c r="Q23" s="32"/>
      <c r="R23" s="32"/>
      <c r="S23" s="4"/>
      <c r="T23" s="4"/>
      <c r="U23" s="4"/>
      <c r="V23" s="4"/>
      <c r="W23" s="4"/>
      <c r="X23" s="4"/>
      <c r="Y23" s="4"/>
    </row>
    <row r="24" spans="1:18" s="11" customFormat="1" ht="14.25">
      <c r="A24" s="11" t="str">
        <f>$A$16</f>
        <v>Karsinnan 3.</v>
      </c>
      <c r="C24" s="11" t="str">
        <f>$C$16</f>
        <v>Simo Uosukainen</v>
      </c>
      <c r="D24" s="11" t="str">
        <f>$D$16</f>
        <v>ParKe</v>
      </c>
      <c r="E24" s="11" t="str">
        <f>$E$16</f>
        <v>Imatra</v>
      </c>
      <c r="F24" s="24">
        <v>190</v>
      </c>
      <c r="G24" s="14">
        <v>201</v>
      </c>
      <c r="H24" s="24">
        <v>200</v>
      </c>
      <c r="I24" s="12"/>
      <c r="J24" s="35"/>
      <c r="K24" s="47">
        <v>2</v>
      </c>
      <c r="L24" s="34"/>
      <c r="M24" s="12">
        <f>SUM(F24:H24)</f>
        <v>591</v>
      </c>
      <c r="N24" s="12">
        <f>COUNT(F24:H24)</f>
        <v>3</v>
      </c>
      <c r="O24" s="12">
        <f>$O$16</f>
        <v>1596</v>
      </c>
      <c r="P24" s="12"/>
      <c r="Q24" s="34"/>
      <c r="R24" s="34"/>
    </row>
    <row r="25" spans="1:18" s="11" customFormat="1" ht="14.25">
      <c r="A25" s="11" t="str">
        <f>$A$19</f>
        <v>Karsinnan 8.</v>
      </c>
      <c r="C25" s="11" t="str">
        <f>$C$19</f>
        <v>Onni Riikonen</v>
      </c>
      <c r="D25" s="11" t="str">
        <f>$D$19</f>
        <v>Mainarit</v>
      </c>
      <c r="E25" s="11" t="str">
        <f>$E$19</f>
        <v>Varkaus</v>
      </c>
      <c r="F25" s="14">
        <v>118</v>
      </c>
      <c r="G25" s="24">
        <v>223</v>
      </c>
      <c r="H25" s="30">
        <v>163</v>
      </c>
      <c r="I25" s="34"/>
      <c r="J25" s="35"/>
      <c r="K25" s="36">
        <v>0</v>
      </c>
      <c r="L25" s="34"/>
      <c r="M25" s="12">
        <f>SUM(F25:H25)</f>
        <v>504</v>
      </c>
      <c r="N25" s="12">
        <f>COUNT(F25:H25)</f>
        <v>3</v>
      </c>
      <c r="O25" s="12">
        <f>$O$19</f>
        <v>1545</v>
      </c>
      <c r="P25" s="12"/>
      <c r="Q25" s="34"/>
      <c r="R25" s="34"/>
    </row>
    <row r="26" spans="6:18" s="11" customFormat="1" ht="14.25">
      <c r="F26" s="14"/>
      <c r="G26" s="14"/>
      <c r="H26" s="14"/>
      <c r="I26" s="34"/>
      <c r="J26" s="35"/>
      <c r="K26" s="36"/>
      <c r="L26" s="34"/>
      <c r="M26" s="52"/>
      <c r="N26" s="12"/>
      <c r="O26" s="12"/>
      <c r="P26" s="12"/>
      <c r="Q26" s="34"/>
      <c r="R26" s="34"/>
    </row>
    <row r="27" spans="1:25" ht="14.25">
      <c r="A27" s="11" t="str">
        <f>$A$18</f>
        <v>Karsinnan 7.</v>
      </c>
      <c r="B27" s="11"/>
      <c r="C27" s="11" t="str">
        <f>$C$18</f>
        <v>Otso Kahila</v>
      </c>
      <c r="D27" s="11" t="str">
        <f>$D$18</f>
        <v>Mistral</v>
      </c>
      <c r="E27" s="11" t="str">
        <f>$E$18</f>
        <v>Loviisa</v>
      </c>
      <c r="F27" s="46">
        <v>237</v>
      </c>
      <c r="G27" s="30">
        <v>181</v>
      </c>
      <c r="H27" s="46">
        <v>299</v>
      </c>
      <c r="I27" s="28"/>
      <c r="J27" s="35"/>
      <c r="K27" s="47">
        <v>2</v>
      </c>
      <c r="L27" s="34"/>
      <c r="M27" s="12">
        <f>SUM(F27:H27)</f>
        <v>717</v>
      </c>
      <c r="N27" s="12">
        <f>COUNT(F27:H27)</f>
        <v>3</v>
      </c>
      <c r="O27" s="12">
        <f>$O$18</f>
        <v>1546</v>
      </c>
      <c r="P27" s="12"/>
      <c r="Q27" s="34"/>
      <c r="R27" s="34"/>
      <c r="S27" s="11"/>
      <c r="T27" s="11"/>
      <c r="U27" s="11"/>
      <c r="V27" s="11"/>
      <c r="W27" s="11"/>
      <c r="X27" s="11"/>
      <c r="Y27" s="11"/>
    </row>
    <row r="28" spans="1:18" s="11" customFormat="1" ht="14.25">
      <c r="A28" s="11" t="str">
        <f>$A$17</f>
        <v>Karsinnan 5.</v>
      </c>
      <c r="C28" s="11" t="str">
        <f>$C$17</f>
        <v>Simon Tissarinen</v>
      </c>
      <c r="D28" s="11" t="str">
        <f>$D$17</f>
        <v>CPS</v>
      </c>
      <c r="E28" s="11" t="str">
        <f>$E$17</f>
        <v>Kokkola</v>
      </c>
      <c r="F28" s="30">
        <v>194</v>
      </c>
      <c r="G28" s="46">
        <v>218</v>
      </c>
      <c r="H28" s="14">
        <v>190</v>
      </c>
      <c r="I28" s="34"/>
      <c r="J28" s="35"/>
      <c r="K28" s="36">
        <v>1</v>
      </c>
      <c r="L28" s="34"/>
      <c r="M28" s="12">
        <f>SUM(F28:H28)</f>
        <v>602</v>
      </c>
      <c r="N28" s="12">
        <f>COUNT(F28:H28)</f>
        <v>3</v>
      </c>
      <c r="O28" s="12">
        <f>$O$17</f>
        <v>1562</v>
      </c>
      <c r="P28" s="12"/>
      <c r="Q28" s="34"/>
      <c r="R28" s="34"/>
    </row>
    <row r="29" spans="1:25" s="4" customFormat="1" ht="14.25">
      <c r="A29" s="11"/>
      <c r="B29" s="11"/>
      <c r="C29" s="11"/>
      <c r="D29" s="11"/>
      <c r="E29" s="11"/>
      <c r="F29" s="14"/>
      <c r="G29" s="14"/>
      <c r="H29" s="14"/>
      <c r="I29" s="14"/>
      <c r="J29" s="23"/>
      <c r="K29" s="14"/>
      <c r="L29" s="12"/>
      <c r="M29" s="52"/>
      <c r="N29" s="12"/>
      <c r="O29" s="12"/>
      <c r="P29" s="12"/>
      <c r="Q29" s="12"/>
      <c r="R29" s="12"/>
      <c r="S29" s="11"/>
      <c r="T29" s="11"/>
      <c r="U29" s="11"/>
      <c r="V29" s="11"/>
      <c r="W29" s="11"/>
      <c r="X29" s="11"/>
      <c r="Y29" s="11"/>
    </row>
    <row r="30" spans="6:18" s="11" customFormat="1" ht="14.25">
      <c r="F30" s="14"/>
      <c r="G30" s="14"/>
      <c r="H30" s="14"/>
      <c r="I30" s="14"/>
      <c r="J30" s="23"/>
      <c r="K30" s="14"/>
      <c r="L30" s="12"/>
      <c r="M30" s="52"/>
      <c r="N30" s="12"/>
      <c r="O30" s="12"/>
      <c r="P30" s="12"/>
      <c r="Q30" s="12"/>
      <c r="R30" s="12"/>
    </row>
    <row r="31" spans="1:25" s="11" customFormat="1" ht="18">
      <c r="A31" s="17" t="s">
        <v>40</v>
      </c>
      <c r="B31" s="17"/>
      <c r="C31" s="5"/>
      <c r="D31" s="1"/>
      <c r="E31" s="1"/>
      <c r="F31" s="19"/>
      <c r="G31" s="19"/>
      <c r="H31" s="19"/>
      <c r="I31" s="19"/>
      <c r="J31" s="21"/>
      <c r="K31" s="9"/>
      <c r="L31" s="7"/>
      <c r="M31" s="53"/>
      <c r="N31" s="22"/>
      <c r="O31" s="22"/>
      <c r="P31" s="22"/>
      <c r="Q31" s="22"/>
      <c r="R31" s="22"/>
      <c r="S31" s="1"/>
      <c r="T31" s="1"/>
      <c r="U31" s="1"/>
      <c r="V31" s="1"/>
      <c r="W31" s="1"/>
      <c r="X31" s="1"/>
      <c r="Y31" s="1"/>
    </row>
    <row r="32" spans="1:18" s="11" customFormat="1" ht="14.25">
      <c r="A32" s="24"/>
      <c r="B32" s="24"/>
      <c r="C32" s="24"/>
      <c r="F32" s="25"/>
      <c r="G32" s="25"/>
      <c r="H32" s="25"/>
      <c r="I32" s="25"/>
      <c r="J32" s="26"/>
      <c r="K32" s="27"/>
      <c r="L32" s="28"/>
      <c r="M32" s="54"/>
      <c r="N32" s="29"/>
      <c r="O32" s="29"/>
      <c r="P32" s="29"/>
      <c r="Q32" s="29"/>
      <c r="R32" s="29"/>
    </row>
    <row r="33" spans="1:25" ht="12.75">
      <c r="A33" s="4"/>
      <c r="B33" s="4"/>
      <c r="C33" s="4" t="s">
        <v>1</v>
      </c>
      <c r="D33" s="5" t="s">
        <v>2</v>
      </c>
      <c r="E33" s="5" t="s">
        <v>3</v>
      </c>
      <c r="F33" s="18" t="s">
        <v>6</v>
      </c>
      <c r="G33" s="18" t="s">
        <v>7</v>
      </c>
      <c r="H33" s="18" t="s">
        <v>8</v>
      </c>
      <c r="I33" s="32"/>
      <c r="J33" s="33"/>
      <c r="K33" s="18" t="s">
        <v>30</v>
      </c>
      <c r="L33" s="32"/>
      <c r="M33" s="55"/>
      <c r="N33" s="6"/>
      <c r="O33" s="6"/>
      <c r="P33" s="6"/>
      <c r="Q33" s="32"/>
      <c r="R33" s="32"/>
      <c r="S33" s="4"/>
      <c r="T33" s="4"/>
      <c r="U33" s="4"/>
      <c r="V33" s="4"/>
      <c r="W33" s="4"/>
      <c r="X33" s="4"/>
      <c r="Y33" s="4"/>
    </row>
    <row r="34" spans="1:25" ht="14.25">
      <c r="A34" s="11" t="str">
        <f>$A$27</f>
        <v>Karsinnan 7.</v>
      </c>
      <c r="B34" s="11"/>
      <c r="C34" s="11" t="str">
        <f>$C$27</f>
        <v>Otso Kahila</v>
      </c>
      <c r="D34" s="11" t="str">
        <f>$D$27</f>
        <v>Mistral</v>
      </c>
      <c r="E34" s="11" t="str">
        <f>$E$27</f>
        <v>Loviisa</v>
      </c>
      <c r="F34" s="24">
        <v>196</v>
      </c>
      <c r="G34" s="46">
        <v>201</v>
      </c>
      <c r="H34" s="14"/>
      <c r="I34" s="34"/>
      <c r="J34" s="35"/>
      <c r="K34" s="47">
        <v>2</v>
      </c>
      <c r="L34" s="34"/>
      <c r="M34" s="12">
        <f>SUM(F34:H34)</f>
        <v>397</v>
      </c>
      <c r="N34" s="12">
        <f>COUNT(F34:H34)</f>
        <v>2</v>
      </c>
      <c r="O34" s="12">
        <f>$O$27</f>
        <v>1546</v>
      </c>
      <c r="P34" s="12"/>
      <c r="Q34" s="34"/>
      <c r="R34" s="34"/>
      <c r="S34" s="11"/>
      <c r="T34" s="11"/>
      <c r="U34" s="11"/>
      <c r="V34" s="11"/>
      <c r="W34" s="11"/>
      <c r="X34" s="11"/>
      <c r="Y34" s="11"/>
    </row>
    <row r="35" spans="1:25" ht="14.25">
      <c r="A35" s="11" t="str">
        <f>$A$24</f>
        <v>Karsinnan 3.</v>
      </c>
      <c r="B35" s="11"/>
      <c r="C35" s="11" t="str">
        <f>$C$24</f>
        <v>Simo Uosukainen</v>
      </c>
      <c r="D35" s="11" t="str">
        <f>$D$24</f>
        <v>ParKe</v>
      </c>
      <c r="E35" s="11" t="str">
        <f>$E$24</f>
        <v>Imatra</v>
      </c>
      <c r="F35" s="30">
        <v>157</v>
      </c>
      <c r="G35" s="14">
        <v>179</v>
      </c>
      <c r="H35" s="46"/>
      <c r="I35" s="34"/>
      <c r="J35" s="35"/>
      <c r="K35" s="36">
        <v>0</v>
      </c>
      <c r="L35" s="34"/>
      <c r="M35" s="12">
        <f>SUM(F35:H35)</f>
        <v>336</v>
      </c>
      <c r="N35" s="12">
        <f>COUNT(F35:H35)</f>
        <v>2</v>
      </c>
      <c r="O35" s="12">
        <f>$O$24</f>
        <v>1596</v>
      </c>
      <c r="P35" s="12"/>
      <c r="Q35" s="34"/>
      <c r="R35" s="34"/>
      <c r="S35" s="11"/>
      <c r="T35" s="11"/>
      <c r="U35" s="11"/>
      <c r="V35" s="11"/>
      <c r="W35" s="11"/>
      <c r="X35" s="11"/>
      <c r="Y35" s="11"/>
    </row>
    <row r="36" spans="6:18" s="11" customFormat="1" ht="14.25">
      <c r="F36" s="14"/>
      <c r="G36" s="14"/>
      <c r="H36" s="14"/>
      <c r="I36" s="34"/>
      <c r="J36" s="35"/>
      <c r="K36" s="12"/>
      <c r="L36" s="34"/>
      <c r="M36" s="12"/>
      <c r="N36" s="12"/>
      <c r="O36" s="12"/>
      <c r="P36" s="12"/>
      <c r="Q36" s="34"/>
      <c r="R36" s="34"/>
    </row>
    <row r="37" spans="1:25" s="4" customFormat="1" ht="12.75">
      <c r="A37" s="1"/>
      <c r="B37" s="1"/>
      <c r="C37" s="1"/>
      <c r="D37" s="1"/>
      <c r="E37" s="1"/>
      <c r="F37" s="15"/>
      <c r="G37" s="15"/>
      <c r="H37" s="15"/>
      <c r="I37" s="15"/>
      <c r="J37" s="16"/>
      <c r="K37" s="1"/>
      <c r="L37" s="2"/>
      <c r="M37" s="2"/>
      <c r="N37" s="2"/>
      <c r="O37" s="2"/>
      <c r="P37" s="2"/>
      <c r="Q37" s="2"/>
      <c r="R37" s="2"/>
      <c r="S37" s="1"/>
      <c r="T37" s="1"/>
      <c r="U37" s="1"/>
      <c r="V37" s="1"/>
      <c r="W37" s="1"/>
      <c r="X37" s="1"/>
      <c r="Y37" s="1"/>
    </row>
    <row r="39" spans="1:18" ht="18">
      <c r="A39" s="17" t="s">
        <v>41</v>
      </c>
      <c r="B39" s="17"/>
      <c r="C39" s="17"/>
      <c r="F39" s="19"/>
      <c r="G39" s="19"/>
      <c r="H39" s="19"/>
      <c r="I39" s="19"/>
      <c r="J39" s="21"/>
      <c r="K39" s="9"/>
      <c r="L39" s="7"/>
      <c r="M39" s="7"/>
      <c r="N39" s="22"/>
      <c r="O39" s="22"/>
      <c r="P39" s="22"/>
      <c r="Q39" s="22"/>
      <c r="R39" s="22"/>
    </row>
    <row r="40" spans="1:25" ht="14.25">
      <c r="A40" s="24"/>
      <c r="B40" s="24"/>
      <c r="C40" s="24"/>
      <c r="D40" s="11"/>
      <c r="E40" s="11"/>
      <c r="F40" s="25"/>
      <c r="G40" s="25"/>
      <c r="H40" s="25"/>
      <c r="I40" s="25"/>
      <c r="J40" s="26"/>
      <c r="K40" s="27"/>
      <c r="L40" s="28"/>
      <c r="M40" s="28"/>
      <c r="N40" s="29"/>
      <c r="O40" s="29"/>
      <c r="P40" s="29"/>
      <c r="Q40" s="29"/>
      <c r="R40" s="29"/>
      <c r="S40" s="11"/>
      <c r="T40" s="11"/>
      <c r="U40" s="11"/>
      <c r="V40" s="11"/>
      <c r="W40" s="11"/>
      <c r="X40" s="11"/>
      <c r="Y40" s="11"/>
    </row>
    <row r="41" spans="1:25" ht="18">
      <c r="A41" s="48" t="s">
        <v>0</v>
      </c>
      <c r="B41" s="48" t="s">
        <v>1</v>
      </c>
      <c r="C41" s="17" t="s">
        <v>2</v>
      </c>
      <c r="D41" s="17" t="s">
        <v>3</v>
      </c>
      <c r="E41" s="49" t="s">
        <v>42</v>
      </c>
      <c r="F41" s="50" t="s">
        <v>43</v>
      </c>
      <c r="G41" s="50" t="s">
        <v>5</v>
      </c>
      <c r="H41" s="4"/>
      <c r="I41" s="18"/>
      <c r="J41" s="20"/>
      <c r="K41" s="4"/>
      <c r="L41" s="6"/>
      <c r="M41" s="6"/>
      <c r="N41" s="6"/>
      <c r="O41" s="6"/>
      <c r="P41" s="6"/>
      <c r="Q41" s="6"/>
      <c r="R41" s="6"/>
      <c r="S41" s="4"/>
      <c r="T41" s="4"/>
      <c r="U41" s="4"/>
      <c r="V41" s="4"/>
      <c r="W41" s="4"/>
      <c r="X41" s="4"/>
      <c r="Y41" s="4"/>
    </row>
    <row r="42" spans="1:25" ht="18">
      <c r="A42" s="48" t="s">
        <v>9</v>
      </c>
      <c r="B42" s="59" t="str">
        <f>$C$34</f>
        <v>Otso Kahila</v>
      </c>
      <c r="C42" s="59" t="str">
        <f>$D$34</f>
        <v>Mistral</v>
      </c>
      <c r="D42" s="59" t="str">
        <f>$E$34</f>
        <v>Loviisa</v>
      </c>
      <c r="E42" s="59">
        <f aca="true" t="shared" si="0" ref="E42:E53">P42+R42+T42+V42</f>
        <v>16</v>
      </c>
      <c r="F42" s="59">
        <f aca="true" t="shared" si="1" ref="F42:F53">O42+Q42+S42+U42</f>
        <v>3323</v>
      </c>
      <c r="G42" s="61">
        <f aca="true" t="shared" si="2" ref="G42:G53">F42/E42</f>
        <v>207.6875</v>
      </c>
      <c r="O42" s="11">
        <f>$O$34</f>
        <v>1546</v>
      </c>
      <c r="P42" s="11">
        <v>8</v>
      </c>
      <c r="Q42" s="2">
        <v>663</v>
      </c>
      <c r="R42" s="2">
        <v>3</v>
      </c>
      <c r="S42" s="1">
        <v>717</v>
      </c>
      <c r="T42" s="1">
        <v>3</v>
      </c>
      <c r="U42" s="1">
        <v>397</v>
      </c>
      <c r="V42" s="1">
        <v>2</v>
      </c>
      <c r="Y42" s="2"/>
    </row>
    <row r="43" spans="1:25" ht="18">
      <c r="A43" s="48" t="s">
        <v>10</v>
      </c>
      <c r="B43" s="59" t="str">
        <f>$C$35</f>
        <v>Simo Uosukainen</v>
      </c>
      <c r="C43" s="59" t="str">
        <f>$D$35</f>
        <v>ParKe</v>
      </c>
      <c r="D43" s="59" t="str">
        <f>$E$35</f>
        <v>Imatra</v>
      </c>
      <c r="E43" s="59">
        <f t="shared" si="0"/>
        <v>15</v>
      </c>
      <c r="F43" s="59">
        <f t="shared" si="1"/>
        <v>2919</v>
      </c>
      <c r="G43" s="61">
        <f t="shared" si="2"/>
        <v>194.6</v>
      </c>
      <c r="O43" s="11">
        <f>$O$35</f>
        <v>1596</v>
      </c>
      <c r="P43" s="11">
        <v>8</v>
      </c>
      <c r="Q43" s="2">
        <v>396</v>
      </c>
      <c r="R43" s="2">
        <v>2</v>
      </c>
      <c r="S43" s="1">
        <v>591</v>
      </c>
      <c r="T43" s="1">
        <v>3</v>
      </c>
      <c r="U43" s="1">
        <v>336</v>
      </c>
      <c r="V43" s="1">
        <v>2</v>
      </c>
      <c r="Y43" s="2"/>
    </row>
    <row r="44" spans="1:25" ht="18">
      <c r="A44" s="48" t="s">
        <v>12</v>
      </c>
      <c r="B44" s="59" t="str">
        <f>$C$28</f>
        <v>Simon Tissarinen</v>
      </c>
      <c r="C44" s="59" t="str">
        <f>$D$28</f>
        <v>CPS</v>
      </c>
      <c r="D44" s="59" t="str">
        <f>$E$28</f>
        <v>Kokkola</v>
      </c>
      <c r="E44" s="59">
        <f>P44+R44+T44+V44</f>
        <v>14</v>
      </c>
      <c r="F44" s="59">
        <f>O44+Q44+S44+U44</f>
        <v>2797</v>
      </c>
      <c r="G44" s="61">
        <f>F44/E44</f>
        <v>199.78571428571428</v>
      </c>
      <c r="O44" s="11">
        <f>$O$28</f>
        <v>1562</v>
      </c>
      <c r="P44" s="11">
        <v>8</v>
      </c>
      <c r="Q44" s="2">
        <v>633</v>
      </c>
      <c r="R44" s="2">
        <v>3</v>
      </c>
      <c r="S44" s="1">
        <v>602</v>
      </c>
      <c r="T44" s="1">
        <v>3</v>
      </c>
      <c r="Y44" s="2"/>
    </row>
    <row r="45" spans="1:25" ht="18">
      <c r="A45" s="51" t="s">
        <v>13</v>
      </c>
      <c r="B45" s="11" t="str">
        <f>$C$25</f>
        <v>Onni Riikonen</v>
      </c>
      <c r="C45" s="11" t="str">
        <f>$D$25</f>
        <v>Mainarit</v>
      </c>
      <c r="D45" s="11" t="str">
        <f>$E$25</f>
        <v>Varkaus</v>
      </c>
      <c r="E45" s="11">
        <f>P45+R45+T45+V45</f>
        <v>13</v>
      </c>
      <c r="F45" s="11">
        <f>O45+Q45+S45+U45</f>
        <v>2441</v>
      </c>
      <c r="G45" s="60">
        <f>F45/E45</f>
        <v>187.76923076923077</v>
      </c>
      <c r="O45" s="11">
        <f>$O$25</f>
        <v>1545</v>
      </c>
      <c r="P45" s="11">
        <v>8</v>
      </c>
      <c r="Q45" s="2">
        <v>392</v>
      </c>
      <c r="R45" s="2">
        <v>2</v>
      </c>
      <c r="S45" s="1">
        <v>504</v>
      </c>
      <c r="T45" s="1">
        <v>3</v>
      </c>
      <c r="Y45" s="2"/>
    </row>
    <row r="46" spans="1:25" ht="18">
      <c r="A46" s="51" t="s">
        <v>17</v>
      </c>
      <c r="B46" s="11" t="str">
        <f>$C$5</f>
        <v>Oskari Salmivesi</v>
      </c>
      <c r="C46" s="11" t="str">
        <f>$D$5</f>
        <v>TKK</v>
      </c>
      <c r="D46" s="11" t="str">
        <f>$E$5</f>
        <v>Tampere</v>
      </c>
      <c r="E46" s="11">
        <f>P46+R46+T46+V46</f>
        <v>10</v>
      </c>
      <c r="F46" s="11">
        <f>O46+Q46+S46+U46</f>
        <v>2094</v>
      </c>
      <c r="G46" s="60">
        <f>F46/E46</f>
        <v>209.4</v>
      </c>
      <c r="O46" s="11">
        <f>$O$5</f>
        <v>1711</v>
      </c>
      <c r="P46" s="11">
        <v>8</v>
      </c>
      <c r="Q46" s="2">
        <v>383</v>
      </c>
      <c r="R46" s="2">
        <v>2</v>
      </c>
      <c r="Y46" s="2"/>
    </row>
    <row r="47" spans="1:25" ht="18">
      <c r="A47" s="51" t="s">
        <v>18</v>
      </c>
      <c r="B47" s="11" t="str">
        <f>$C$8</f>
        <v>Dmitrii Alimpiev</v>
      </c>
      <c r="C47" s="11" t="str">
        <f>$D$8</f>
        <v>GB</v>
      </c>
      <c r="D47" s="11" t="str">
        <f>$E$8</f>
        <v>Helsinki</v>
      </c>
      <c r="E47" s="11">
        <f>P47+R47+T47+V47</f>
        <v>11</v>
      </c>
      <c r="F47" s="11">
        <f>O47+Q47+S47+U47</f>
        <v>2230</v>
      </c>
      <c r="G47" s="60">
        <f>F47/E47</f>
        <v>202.72727272727272</v>
      </c>
      <c r="O47" s="11">
        <f>$O$8</f>
        <v>1687</v>
      </c>
      <c r="P47" s="11">
        <v>8</v>
      </c>
      <c r="Q47" s="2">
        <v>543</v>
      </c>
      <c r="R47" s="2">
        <v>3</v>
      </c>
      <c r="Y47" s="2"/>
    </row>
    <row r="48" spans="1:25" ht="18">
      <c r="A48" s="51" t="s">
        <v>19</v>
      </c>
      <c r="B48" s="11" t="str">
        <f>$C$11</f>
        <v>Rami Mukkula</v>
      </c>
      <c r="C48" s="11" t="str">
        <f>$D$11</f>
        <v>All Stars</v>
      </c>
      <c r="D48" s="11" t="str">
        <f>$E$11</f>
        <v>Kouvola</v>
      </c>
      <c r="E48" s="11">
        <f>P48+R48+T48+V48</f>
        <v>10</v>
      </c>
      <c r="F48" s="11">
        <f>O48+Q48+S48+U48</f>
        <v>1901</v>
      </c>
      <c r="G48" s="60">
        <f>F48/E48</f>
        <v>190.1</v>
      </c>
      <c r="O48" s="11">
        <f>$O$11</f>
        <v>1562</v>
      </c>
      <c r="P48" s="11">
        <v>8</v>
      </c>
      <c r="Q48" s="2">
        <v>339</v>
      </c>
      <c r="R48" s="2">
        <v>2</v>
      </c>
      <c r="Y48" s="2"/>
    </row>
    <row r="49" spans="1:25" ht="18">
      <c r="A49" s="51" t="s">
        <v>15</v>
      </c>
      <c r="B49" s="37" t="str">
        <f>$C$14</f>
        <v>Eemeli Norkooli</v>
      </c>
      <c r="C49" s="37" t="str">
        <f>$D$14</f>
        <v>Alfa B C</v>
      </c>
      <c r="D49" s="37" t="str">
        <f>$E$14</f>
        <v>Raisio</v>
      </c>
      <c r="E49" s="11">
        <f>P49+R49+T49+V49</f>
        <v>11</v>
      </c>
      <c r="F49" s="11">
        <f>O49+Q49+S49+U49</f>
        <v>2057</v>
      </c>
      <c r="G49" s="60">
        <f>F49/E49</f>
        <v>187</v>
      </c>
      <c r="O49" s="37">
        <f>$O$14</f>
        <v>1579</v>
      </c>
      <c r="P49" s="11">
        <v>8</v>
      </c>
      <c r="Q49" s="2">
        <v>478</v>
      </c>
      <c r="R49" s="2">
        <v>3</v>
      </c>
      <c r="Y49" s="2"/>
    </row>
    <row r="50" spans="1:20" ht="18">
      <c r="A50" s="51" t="s">
        <v>20</v>
      </c>
      <c r="B50" s="11" t="str">
        <f>'Pojat U16'!B10</f>
        <v>Leevi Saikkala</v>
      </c>
      <c r="C50" s="11" t="str">
        <f>'Pojat U16'!C10</f>
        <v>GB</v>
      </c>
      <c r="D50" s="11" t="str">
        <f>'Pojat U16'!D10</f>
        <v>Helsinki</v>
      </c>
      <c r="E50" s="11">
        <f t="shared" si="0"/>
        <v>8</v>
      </c>
      <c r="F50" s="11">
        <f t="shared" si="1"/>
        <v>1536</v>
      </c>
      <c r="G50" s="60">
        <f t="shared" si="2"/>
        <v>192</v>
      </c>
      <c r="O50" s="11">
        <f>'Pojat U16'!E10</f>
        <v>1536</v>
      </c>
      <c r="P50" s="11">
        <v>8</v>
      </c>
      <c r="S50" s="2"/>
      <c r="T50" s="2"/>
    </row>
    <row r="51" spans="1:20" ht="18">
      <c r="A51" s="51" t="s">
        <v>21</v>
      </c>
      <c r="B51" s="11" t="str">
        <f>'Pojat U16'!B11</f>
        <v>Jani Soukka</v>
      </c>
      <c r="C51" s="11" t="str">
        <f>'Pojat U16'!C11</f>
        <v>KaBow</v>
      </c>
      <c r="D51" s="11" t="str">
        <f>'Pojat U16'!D11</f>
        <v>Kalajoki</v>
      </c>
      <c r="E51" s="11">
        <f t="shared" si="0"/>
        <v>8</v>
      </c>
      <c r="F51" s="11">
        <f t="shared" si="1"/>
        <v>1488</v>
      </c>
      <c r="G51" s="60">
        <f t="shared" si="2"/>
        <v>186</v>
      </c>
      <c r="O51" s="11">
        <f>'Pojat U16'!E11</f>
        <v>1488</v>
      </c>
      <c r="P51" s="11">
        <v>8</v>
      </c>
      <c r="S51" s="2"/>
      <c r="T51" s="2"/>
    </row>
    <row r="52" spans="1:20" ht="18">
      <c r="A52" s="51" t="s">
        <v>23</v>
      </c>
      <c r="B52" s="11" t="str">
        <f>'Pojat U16'!B12</f>
        <v>Atte Broms</v>
      </c>
      <c r="C52" s="11" t="str">
        <f>'Pojat U16'!C12</f>
        <v>TKK</v>
      </c>
      <c r="D52" s="11" t="str">
        <f>'Pojat U16'!D12</f>
        <v>Tampere</v>
      </c>
      <c r="E52" s="11">
        <f t="shared" si="0"/>
        <v>8</v>
      </c>
      <c r="F52" s="11">
        <f t="shared" si="1"/>
        <v>1477</v>
      </c>
      <c r="G52" s="60">
        <f t="shared" si="2"/>
        <v>184.625</v>
      </c>
      <c r="O52" s="11">
        <f>'Pojat U16'!E12</f>
        <v>1477</v>
      </c>
      <c r="P52" s="11">
        <v>8</v>
      </c>
      <c r="S52" s="2"/>
      <c r="T52" s="2"/>
    </row>
    <row r="53" spans="1:20" ht="18">
      <c r="A53" s="51" t="s">
        <v>24</v>
      </c>
      <c r="B53" s="11" t="str">
        <f>'Pojat U16'!B13</f>
        <v>Lauri Kivioja</v>
      </c>
      <c r="C53" s="11" t="str">
        <f>'Pojat U16'!C13</f>
        <v>TKK</v>
      </c>
      <c r="D53" s="11" t="str">
        <f>'Pojat U16'!D13</f>
        <v>Tampere</v>
      </c>
      <c r="E53" s="11">
        <f t="shared" si="0"/>
        <v>8</v>
      </c>
      <c r="F53" s="11">
        <f t="shared" si="1"/>
        <v>1440</v>
      </c>
      <c r="G53" s="60">
        <f t="shared" si="2"/>
        <v>180</v>
      </c>
      <c r="O53" s="11">
        <f>'Pojat U16'!E13</f>
        <v>1440</v>
      </c>
      <c r="P53" s="11">
        <v>8</v>
      </c>
      <c r="S53" s="2"/>
      <c r="T53" s="2"/>
    </row>
    <row r="54" ht="12.75">
      <c r="H54" s="16"/>
    </row>
  </sheetData>
  <sheetProtection/>
  <printOptions/>
  <pageMargins left="0.7480314960629921" right="0.7480314960629921" top="1.7322834645669292" bottom="0.5905511811023623" header="0.5118110236220472" footer="0.5118110236220472"/>
  <pageSetup fitToHeight="1" fitToWidth="1" horizontalDpi="600" verticalDpi="600" orientation="landscape" paperSize="9" scale="54" r:id="rId2"/>
  <headerFooter alignWithMargins="0">
    <oddHeader>&amp;L&amp;"Times New Roman,Lihavoitu"&amp;16JUNNU-TOUR 2018-2019
Grande Finale 11.5.2019 Tapiolan keilahallissa
Pojat U16
Pudotuspelit (eu.)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Kapulainen</dc:creator>
  <cp:keywords/>
  <dc:description/>
  <cp:lastModifiedBy>Omistaja</cp:lastModifiedBy>
  <cp:lastPrinted>2019-05-11T16:15:04Z</cp:lastPrinted>
  <dcterms:created xsi:type="dcterms:W3CDTF">2003-09-05T06:06:28Z</dcterms:created>
  <dcterms:modified xsi:type="dcterms:W3CDTF">2019-05-11T16:15:15Z</dcterms:modified>
  <cp:category/>
  <cp:version/>
  <cp:contentType/>
  <cp:contentStatus/>
</cp:coreProperties>
</file>